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20055" windowHeight="10485"/>
  </bookViews>
  <sheets>
    <sheet name="Кр-4" sheetId="1" r:id="rId1"/>
  </sheets>
  <definedNames>
    <definedName name="_xlnm.Print_Area" localSheetId="0">'Кр-4'!$A$1:$O$30</definedName>
  </definedNames>
  <calcPr calcId="124519"/>
</workbook>
</file>

<file path=xl/calcChain.xml><?xml version="1.0" encoding="utf-8"?>
<calcChain xmlns="http://schemas.openxmlformats.org/spreadsheetml/2006/main">
  <c r="C4" i="1"/>
  <c r="D4"/>
  <c r="E4"/>
  <c r="O4"/>
  <c r="O6"/>
  <c r="C7"/>
  <c r="D7"/>
  <c r="E7"/>
  <c r="F7"/>
  <c r="O7" s="1"/>
  <c r="G7"/>
  <c r="H7"/>
  <c r="I7"/>
  <c r="J7"/>
  <c r="K7"/>
  <c r="O13"/>
  <c r="O14"/>
  <c r="O15"/>
  <c r="O16"/>
  <c r="O17"/>
  <c r="O18"/>
  <c r="C20"/>
  <c r="D20"/>
  <c r="E20"/>
  <c r="F20"/>
  <c r="G20"/>
  <c r="H20"/>
  <c r="I20"/>
  <c r="J20"/>
  <c r="K20"/>
  <c r="O20"/>
  <c r="C21"/>
  <c r="O21" s="1"/>
  <c r="D21"/>
  <c r="E21"/>
  <c r="F21"/>
  <c r="G21"/>
  <c r="H21"/>
  <c r="I21"/>
  <c r="J21"/>
  <c r="K21"/>
  <c r="O9" l="1"/>
  <c r="O22" s="1"/>
  <c r="C27" s="1"/>
</calcChain>
</file>

<file path=xl/sharedStrings.xml><?xml version="1.0" encoding="utf-8"?>
<sst xmlns="http://schemas.openxmlformats.org/spreadsheetml/2006/main" count="68" uniqueCount="49">
  <si>
    <t>л/сч</t>
  </si>
  <si>
    <t xml:space="preserve">площадь </t>
  </si>
  <si>
    <t xml:space="preserve">Остаток на начало 01.01.2019г. </t>
  </si>
  <si>
    <t xml:space="preserve">остаток на начало 01.01.2018г. </t>
  </si>
  <si>
    <t>Итого за год:</t>
  </si>
  <si>
    <t>Оплачено</t>
  </si>
  <si>
    <t>Начислено</t>
  </si>
  <si>
    <t>Итого: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</si>
  <si>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</si>
  <si>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</si>
  <si>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</si>
  <si>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</si>
  <si>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</si>
  <si>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>ООО "Курганоблсервис"</t>
  </si>
  <si>
    <t>Услуги по благоустройству территории</t>
  </si>
  <si>
    <t>ИП Соколов А.В.</t>
  </si>
  <si>
    <t>Пузаков</t>
  </si>
  <si>
    <t>Подготовка документов</t>
  </si>
  <si>
    <t>ООО "Дорсервис"</t>
  </si>
  <si>
    <t>Ремонт межпанельных швов; Ремонт температурных швов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</si>
  <si>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</si>
  <si>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</si>
  <si>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</si>
  <si>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</si>
  <si>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</si>
  <si>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</si>
  <si>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</si>
  <si>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</si>
  <si>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</si>
  <si>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</si>
  <si>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</si>
  <si>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</si>
  <si>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</si>
  <si>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</si>
  <si>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</si>
  <si>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Краснодонская, дом 4          2018 г.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</si>
  <si>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</si>
  <si>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Материалы</t>
  </si>
  <si>
    <t xml:space="preserve">
ГВС Свищи на ст.трубы.(подв</t>
  </si>
  <si>
    <t xml:space="preserve">
ХВС подвал.Разборка трубопроводов. Прокладка трубопаровода,Врезка вентелей.)
Тех.обсл.кв.47.Замена ВП2 "
ХВС Демонтаж-(прокладка) ст.трубы </t>
  </si>
  <si>
    <t xml:space="preserve">
Свищ на ст.трубе.Врезка вентеляДу20-1шт;Пр-ка тр-даПП Ду25-1м;Д-жст.трубыДу20-1м; (кв61) </t>
  </si>
  <si>
    <t xml:space="preserve">
Прокладка трубопровода ПП ДУ 25 - 2 м.; Демонтаж стальной трубы Ду 25 - 2 м. в кв. 39  </t>
  </si>
  <si>
    <t xml:space="preserve">
Замена патрона - 1 шт. в кв. 63 .  </t>
  </si>
  <si>
    <t xml:space="preserve">
Замена шлейфа питания - 12 п.м.; Замена лампы - 1 шт. 3 подъезд по </t>
  </si>
  <si>
    <t>Замена выкл. - 1 шт. в кв. 18; Демонтаж стальной трубы Д15 - 2м.; Демонтаж стальной трубы Ду20 - 1м. в кв. 48; Демонтаж чугунной трубы Ду 110 - 3,5м.; Прокладка трубопровода КНС из ПП Ду 110 - 3,5 м. в кв.80; Врезка вентиля Ду 15 - 1 шт.; Врезка вентиля Ду 20 - 1 шт. чердак</t>
  </si>
  <si>
    <t>Прокладка стальной трубы Ду 40 - 6 м.; Демонтаж стальной трубы Ду 40 - 6 м.; Врезка вентиля Ду 15 - 1 шт. в подвале; Демонтаж чугунной трубы Ду 110 - 2,5 м.; Прокладка трубопровода КНС из ПП Ду 110 - 2,5 м.; Кепление трубопровода ПП Ду 110 - 1 шт. в кв. 18, чердак; Замена выкл. - 2 шт. 4 подъезд</t>
  </si>
  <si>
    <t xml:space="preserve">Замена патрона - 1 шт. подъезд; Врезка вентиля Ду 15 - 1 шт.; Прокладка трубопровода ПП Ду 20 - 2 м.; Демонтаж стальной трубы Д 15 - 2 м. чердак </t>
  </si>
  <si>
    <t>Виды работ</t>
  </si>
  <si>
    <t>Адрес: Краснодонская, дом 4           2018 г.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</si>
</sst>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" fillId="0" borderId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 wrapText="1"/>
    </xf>
    <xf numFmtId="165" fontId="7" fillId="0" borderId="1" xfId="2" applyNumberFormat="1" applyFont="1" applyBorder="1" applyAlignment="1">
      <alignment horizontal="center" vertical="center"/>
    </xf>
    <xf numFmtId="165" fontId="7" fillId="0" borderId="1" xfId="3" applyNumberFormat="1" applyFont="1" applyBorder="1" applyAlignment="1">
      <alignment horizontal="center" vertical="center"/>
    </xf>
    <xf numFmtId="0" fontId="0" fillId="0" borderId="1" xfId="0" applyBorder="1"/>
    <xf numFmtId="166" fontId="7" fillId="0" borderId="1" xfId="2" applyNumberFormat="1" applyFont="1" applyBorder="1" applyAlignment="1">
      <alignment horizontal="center" vertical="center" wrapText="1"/>
    </xf>
    <xf numFmtId="165" fontId="7" fillId="0" borderId="1" xfId="3" applyNumberFormat="1" applyFont="1" applyBorder="1" applyAlignment="1">
      <alignment horizontal="center" vertical="center" wrapText="1"/>
    </xf>
    <xf numFmtId="165" fontId="7" fillId="0" borderId="1" xfId="4" applyNumberFormat="1" applyFont="1" applyBorder="1" applyAlignment="1">
      <alignment horizontal="center" vertical="center" wrapText="1"/>
    </xf>
    <xf numFmtId="166" fontId="7" fillId="0" borderId="1" xfId="3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5" fillId="0" borderId="0" xfId="0" applyFont="1" applyAlignment="1">
      <alignment horizontal="center"/>
    </xf>
    <xf numFmtId="2" fontId="7" fillId="0" borderId="1" xfId="2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/>
    </xf>
    <xf numFmtId="166" fontId="7" fillId="0" borderId="1" xfId="3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166" fontId="7" fillId="0" borderId="3" xfId="2" applyNumberFormat="1" applyFont="1" applyBorder="1" applyAlignment="1">
      <alignment horizontal="center" vertical="center" wrapText="1"/>
    </xf>
    <xf numFmtId="165" fontId="7" fillId="0" borderId="3" xfId="3" applyNumberFormat="1" applyFont="1" applyBorder="1" applyAlignment="1">
      <alignment horizontal="center" vertical="center" wrapText="1"/>
    </xf>
    <xf numFmtId="165" fontId="7" fillId="0" borderId="3" xfId="4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8" fillId="0" borderId="4" xfId="5" applyNumberFormat="1" applyFont="1" applyBorder="1" applyAlignment="1">
      <alignment vertical="top" wrapText="1"/>
    </xf>
    <xf numFmtId="0" fontId="9" fillId="0" borderId="4" xfId="5" applyNumberFormat="1" applyFont="1" applyBorder="1" applyAlignment="1">
      <alignment vertical="top" wrapText="1"/>
    </xf>
    <xf numFmtId="0" fontId="10" fillId="0" borderId="4" xfId="5" applyNumberFormat="1" applyFont="1" applyBorder="1" applyAlignment="1">
      <alignment vertical="top" wrapText="1"/>
    </xf>
    <xf numFmtId="0" fontId="7" fillId="0" borderId="1" xfId="6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1" xfId="2" applyNumberFormat="1" applyFont="1" applyBorder="1" applyAlignment="1">
      <alignment horizontal="center" vertical="center"/>
    </xf>
    <xf numFmtId="2" fontId="7" fillId="0" borderId="1" xfId="6" applyNumberFormat="1" applyFont="1" applyBorder="1" applyAlignment="1">
      <alignment horizontal="center" vertical="center" wrapText="1"/>
    </xf>
    <xf numFmtId="165" fontId="7" fillId="0" borderId="1" xfId="4" applyNumberFormat="1" applyFont="1" applyBorder="1" applyAlignment="1">
      <alignment horizontal="center" vertical="center"/>
    </xf>
    <xf numFmtId="4" fontId="7" fillId="0" borderId="1" xfId="6" applyNumberFormat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6"/>
    <cellStyle name="Обычный 3" xfId="7"/>
    <cellStyle name="Обычный 4" xfId="8"/>
    <cellStyle name="Обычный_3-20а" xfId="3"/>
    <cellStyle name="Обычный_5-3" xfId="2"/>
    <cellStyle name="Обычный_Кр-12" xfId="4"/>
    <cellStyle name="Обычный_Кр-4" xfId="5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topLeftCell="A7" zoomScale="60" workbookViewId="0">
      <selection activeCell="C26" sqref="C26"/>
    </sheetView>
  </sheetViews>
  <sheetFormatPr defaultRowHeight="15"/>
  <cols>
    <col min="1" max="1" width="32.7109375" customWidth="1"/>
    <col min="2" max="2" width="22.5703125" customWidth="1"/>
    <col min="3" max="3" width="16.28515625" customWidth="1"/>
    <col min="4" max="4" width="17.7109375" customWidth="1"/>
    <col min="5" max="5" width="16" customWidth="1"/>
    <col min="6" max="6" width="11.28515625" customWidth="1"/>
    <col min="7" max="7" width="11.140625" customWidth="1"/>
    <col min="8" max="8" width="33.28515625" customWidth="1"/>
    <col min="9" max="9" width="16.28515625" customWidth="1"/>
    <col min="10" max="10" width="18" customWidth="1"/>
    <col min="11" max="11" width="11.5703125" customWidth="1"/>
    <col min="12" max="12" width="12.28515625" customWidth="1"/>
    <col min="13" max="13" width="52.7109375" customWidth="1"/>
    <col min="14" max="14" width="12.7109375" customWidth="1"/>
    <col min="15" max="15" width="16.140625" customWidth="1"/>
  </cols>
  <sheetData>
    <row r="1" spans="1:15" ht="15.75">
      <c r="A1" s="25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>
      <c r="A3" s="23" t="s">
        <v>34</v>
      </c>
      <c r="B3" s="23"/>
      <c r="C3" s="23" t="s">
        <v>33</v>
      </c>
      <c r="D3" s="23" t="s">
        <v>32</v>
      </c>
      <c r="E3" s="23" t="s">
        <v>31</v>
      </c>
      <c r="F3" s="23" t="s">
        <v>30</v>
      </c>
      <c r="G3" s="11" t="s">
        <v>29</v>
      </c>
      <c r="H3" s="11" t="s">
        <v>28</v>
      </c>
      <c r="I3" s="11" t="s">
        <v>27</v>
      </c>
      <c r="J3" s="11" t="s">
        <v>26</v>
      </c>
      <c r="K3" s="11" t="s">
        <v>25</v>
      </c>
      <c r="L3" s="11" t="s">
        <v>24</v>
      </c>
      <c r="M3" s="11" t="s">
        <v>23</v>
      </c>
      <c r="N3" s="11" t="s">
        <v>22</v>
      </c>
      <c r="O3" s="22" t="s">
        <v>4</v>
      </c>
    </row>
    <row r="4" spans="1:15" ht="109.5" customHeight="1">
      <c r="A4" s="21" t="s">
        <v>21</v>
      </c>
      <c r="B4" s="39" t="s">
        <v>20</v>
      </c>
      <c r="C4" s="7">
        <f>63+2599</f>
        <v>2662</v>
      </c>
      <c r="D4" s="12">
        <f>2841+203</f>
        <v>3044</v>
      </c>
      <c r="E4" s="43">
        <f>168+5216</f>
        <v>5384</v>
      </c>
      <c r="F4" s="41">
        <v>106</v>
      </c>
      <c r="G4" s="41">
        <v>3067</v>
      </c>
      <c r="H4" s="43">
        <v>64</v>
      </c>
      <c r="I4" s="43"/>
      <c r="J4" s="42">
        <v>1104</v>
      </c>
      <c r="K4" s="14"/>
      <c r="L4" s="41">
        <v>1946</v>
      </c>
      <c r="M4" s="41">
        <v>12302</v>
      </c>
      <c r="N4" s="40">
        <v>889</v>
      </c>
      <c r="O4" s="5">
        <f>SUM(C4:N4)</f>
        <v>30568</v>
      </c>
    </row>
    <row r="5" spans="1:15" ht="372" customHeight="1">
      <c r="A5" s="21" t="s">
        <v>47</v>
      </c>
      <c r="B5" s="39"/>
      <c r="C5" s="7" t="s">
        <v>46</v>
      </c>
      <c r="D5" s="38" t="s">
        <v>45</v>
      </c>
      <c r="E5" s="37" t="s">
        <v>44</v>
      </c>
      <c r="F5" s="37"/>
      <c r="G5" s="34" t="s">
        <v>43</v>
      </c>
      <c r="H5" s="36" t="s">
        <v>42</v>
      </c>
      <c r="I5" s="18"/>
      <c r="J5" s="35" t="s">
        <v>41</v>
      </c>
      <c r="K5" s="17"/>
      <c r="L5" s="34" t="s">
        <v>40</v>
      </c>
      <c r="M5" s="34" t="s">
        <v>39</v>
      </c>
      <c r="N5" s="34" t="s">
        <v>38</v>
      </c>
      <c r="O5" s="5"/>
    </row>
    <row r="6" spans="1:15" ht="26.25" customHeight="1">
      <c r="A6" s="21" t="s">
        <v>37</v>
      </c>
      <c r="B6" s="20"/>
      <c r="C6" s="20">
        <v>564.84</v>
      </c>
      <c r="D6" s="20">
        <v>3038.39</v>
      </c>
      <c r="E6" s="12">
        <v>1235.21</v>
      </c>
      <c r="F6" s="33">
        <v>161.6</v>
      </c>
      <c r="G6" s="33">
        <v>535.67999999999995</v>
      </c>
      <c r="H6" s="33">
        <v>66.099999999999994</v>
      </c>
      <c r="I6" s="32"/>
      <c r="J6" s="32">
        <v>383.01</v>
      </c>
      <c r="K6" s="31"/>
      <c r="L6" s="32">
        <v>980.25</v>
      </c>
      <c r="M6" s="31">
        <v>4268.87</v>
      </c>
      <c r="N6" s="30">
        <v>491.31</v>
      </c>
      <c r="O6" s="5">
        <f>SUM(B6:N6)</f>
        <v>11725.26</v>
      </c>
    </row>
    <row r="7" spans="1:15" ht="114" customHeight="1">
      <c r="A7" s="29" t="s">
        <v>36</v>
      </c>
      <c r="B7" s="20"/>
      <c r="C7" s="20">
        <f>3606.3*4.1</f>
        <v>14785.83</v>
      </c>
      <c r="D7" s="20">
        <f>3606.3*4.1</f>
        <v>14785.83</v>
      </c>
      <c r="E7" s="20">
        <f>3606.3*4.1</f>
        <v>14785.83</v>
      </c>
      <c r="F7" s="20">
        <f>3606.3*4.1</f>
        <v>14785.83</v>
      </c>
      <c r="G7" s="20">
        <f>3606.3*4.1</f>
        <v>14785.83</v>
      </c>
      <c r="H7" s="20">
        <f>3606.3*4.1</f>
        <v>14785.83</v>
      </c>
      <c r="I7" s="20">
        <f>3606.3*4.1</f>
        <v>14785.83</v>
      </c>
      <c r="J7" s="20">
        <f>3606.3*4.1</f>
        <v>14785.83</v>
      </c>
      <c r="K7" s="20">
        <f>3606.3*4.1</f>
        <v>14785.83</v>
      </c>
      <c r="L7" s="20">
        <v>14785.83</v>
      </c>
      <c r="M7" s="20">
        <v>14785.83</v>
      </c>
      <c r="N7" s="20">
        <v>14785.83</v>
      </c>
      <c r="O7" s="5">
        <f>SUM(C7:N7)</f>
        <v>177429.95999999996</v>
      </c>
    </row>
    <row r="8" spans="1:15" ht="15.75">
      <c r="A8" s="21"/>
      <c r="B8" s="7"/>
      <c r="C8" s="7"/>
      <c r="D8" s="7"/>
      <c r="E8" s="7"/>
      <c r="F8" s="7"/>
      <c r="G8" s="14"/>
      <c r="H8" s="28"/>
      <c r="I8" s="27"/>
      <c r="J8" s="26"/>
      <c r="K8" s="14"/>
      <c r="L8" s="27"/>
      <c r="M8" s="26"/>
      <c r="N8" s="26"/>
      <c r="O8" s="5"/>
    </row>
    <row r="9" spans="1:15" ht="15.75">
      <c r="A9" s="6" t="s">
        <v>7</v>
      </c>
      <c r="B9" s="6"/>
      <c r="C9" s="6"/>
      <c r="D9" s="6"/>
      <c r="E9" s="6"/>
      <c r="F9" s="6"/>
      <c r="G9" s="5"/>
      <c r="H9" s="5"/>
      <c r="I9" s="5"/>
      <c r="J9" s="5"/>
      <c r="K9" s="5"/>
      <c r="L9" s="5"/>
      <c r="M9" s="5"/>
      <c r="N9" s="5"/>
      <c r="O9" s="5">
        <f>SUM(O4:O8)</f>
        <v>219723.21999999997</v>
      </c>
    </row>
    <row r="10" spans="1:15" ht="15.75">
      <c r="A10" s="25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5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5.75">
      <c r="A12" s="23" t="s">
        <v>34</v>
      </c>
      <c r="B12" s="23"/>
      <c r="C12" s="23" t="s">
        <v>33</v>
      </c>
      <c r="D12" s="23" t="s">
        <v>32</v>
      </c>
      <c r="E12" s="23" t="s">
        <v>31</v>
      </c>
      <c r="F12" s="23" t="s">
        <v>30</v>
      </c>
      <c r="G12" s="11" t="s">
        <v>29</v>
      </c>
      <c r="H12" s="11" t="s">
        <v>28</v>
      </c>
      <c r="I12" s="11" t="s">
        <v>27</v>
      </c>
      <c r="J12" s="11" t="s">
        <v>26</v>
      </c>
      <c r="K12" s="11" t="s">
        <v>25</v>
      </c>
      <c r="L12" s="11" t="s">
        <v>24</v>
      </c>
      <c r="M12" s="11" t="s">
        <v>23</v>
      </c>
      <c r="N12" s="11" t="s">
        <v>22</v>
      </c>
      <c r="O12" s="22" t="s">
        <v>4</v>
      </c>
    </row>
    <row r="13" spans="1:15" ht="114.75" customHeight="1">
      <c r="A13" s="21" t="s">
        <v>21</v>
      </c>
      <c r="B13" s="7" t="s">
        <v>20</v>
      </c>
      <c r="C13" s="12">
        <v>12658</v>
      </c>
      <c r="D13" s="12">
        <v>12658</v>
      </c>
      <c r="E13" s="12">
        <v>12658</v>
      </c>
      <c r="F13" s="12">
        <v>12658</v>
      </c>
      <c r="G13" s="12">
        <v>12658</v>
      </c>
      <c r="H13" s="12">
        <v>12658</v>
      </c>
      <c r="I13" s="12">
        <v>12658</v>
      </c>
      <c r="J13" s="12">
        <v>12658</v>
      </c>
      <c r="K13" s="12">
        <v>12658</v>
      </c>
      <c r="L13" s="12">
        <v>12658</v>
      </c>
      <c r="M13" s="12">
        <v>12658</v>
      </c>
      <c r="N13" s="12">
        <v>12658</v>
      </c>
      <c r="O13" s="5">
        <f>SUM(C13:N13)</f>
        <v>151896</v>
      </c>
    </row>
    <row r="14" spans="1:15" ht="31.5">
      <c r="A14" s="21" t="s">
        <v>19</v>
      </c>
      <c r="B14" s="7" t="s">
        <v>18</v>
      </c>
      <c r="C14" s="20"/>
      <c r="D14" s="20"/>
      <c r="E14" s="20"/>
      <c r="F14" s="20"/>
      <c r="G14" s="18"/>
      <c r="H14" s="19"/>
      <c r="I14" s="18"/>
      <c r="J14" s="18"/>
      <c r="K14" s="17"/>
      <c r="L14" s="18"/>
      <c r="M14" s="17"/>
      <c r="N14" s="16"/>
      <c r="O14" s="5">
        <f>SUM(C14:N14)</f>
        <v>0</v>
      </c>
    </row>
    <row r="15" spans="1:15" ht="63.75" customHeight="1">
      <c r="A15" s="9" t="s">
        <v>17</v>
      </c>
      <c r="B15" s="7" t="s">
        <v>16</v>
      </c>
      <c r="C15" s="7"/>
      <c r="D15" s="7"/>
      <c r="E15" s="7"/>
      <c r="F15" s="7"/>
      <c r="G15" s="11"/>
      <c r="H15" s="14"/>
      <c r="I15" s="11"/>
      <c r="J15" s="13"/>
      <c r="K15" s="11"/>
      <c r="L15" s="12">
        <v>684</v>
      </c>
      <c r="M15" s="12"/>
      <c r="N15" s="11"/>
      <c r="O15" s="5">
        <f>SUM(J15:M15)</f>
        <v>684</v>
      </c>
    </row>
    <row r="16" spans="1:15" ht="58.5" customHeight="1">
      <c r="A16" s="9" t="s">
        <v>14</v>
      </c>
      <c r="B16" s="7" t="s">
        <v>15</v>
      </c>
      <c r="C16" s="7">
        <v>8908</v>
      </c>
      <c r="D16" s="7">
        <v>8908</v>
      </c>
      <c r="E16" s="7">
        <v>8908</v>
      </c>
      <c r="F16" s="7">
        <v>8908</v>
      </c>
      <c r="G16" s="7">
        <v>8908</v>
      </c>
      <c r="H16" s="7">
        <v>8908</v>
      </c>
      <c r="I16" s="7"/>
      <c r="J16" s="7"/>
      <c r="K16" s="7"/>
      <c r="L16" s="7"/>
      <c r="M16" s="7"/>
      <c r="N16" s="7"/>
      <c r="O16" s="5">
        <f>SUM(C16:N16)</f>
        <v>53448</v>
      </c>
    </row>
    <row r="17" spans="1:15" ht="58.5" customHeight="1">
      <c r="A17" s="9" t="s">
        <v>14</v>
      </c>
      <c r="B17" s="7" t="s">
        <v>13</v>
      </c>
      <c r="C17" s="7"/>
      <c r="D17" s="7"/>
      <c r="E17" s="7"/>
      <c r="F17" s="7"/>
      <c r="G17" s="7"/>
      <c r="H17" s="7"/>
      <c r="I17" s="7">
        <v>8908</v>
      </c>
      <c r="J17" s="7">
        <v>8908</v>
      </c>
      <c r="K17" s="7">
        <v>8908</v>
      </c>
      <c r="L17" s="7">
        <v>8908</v>
      </c>
      <c r="M17" s="7">
        <v>8908</v>
      </c>
      <c r="N17" s="7">
        <v>8908</v>
      </c>
      <c r="O17" s="5">
        <f>SUM(C17:N17)</f>
        <v>53448</v>
      </c>
    </row>
    <row r="18" spans="1:15" ht="33" customHeight="1">
      <c r="A18" s="9" t="s">
        <v>12</v>
      </c>
      <c r="B18" s="7"/>
      <c r="C18" s="7"/>
      <c r="D18" s="7"/>
      <c r="E18" s="7"/>
      <c r="F18" s="7"/>
      <c r="G18" s="11"/>
      <c r="H18" s="14"/>
      <c r="I18" s="11"/>
      <c r="J18" s="13"/>
      <c r="K18" s="11"/>
      <c r="L18" s="12"/>
      <c r="M18" s="12"/>
      <c r="N18" s="11"/>
      <c r="O18" s="5">
        <f>C25*2.5/100</f>
        <v>16739.8</v>
      </c>
    </row>
    <row r="19" spans="1:15" ht="27.75" customHeight="1">
      <c r="A19" s="10" t="s">
        <v>11</v>
      </c>
      <c r="B19" s="15"/>
      <c r="C19" s="7"/>
      <c r="D19" s="7"/>
      <c r="E19" s="7"/>
      <c r="F19" s="7"/>
      <c r="G19" s="11"/>
      <c r="H19" s="14"/>
      <c r="I19" s="11"/>
      <c r="J19" s="13"/>
      <c r="K19" s="11"/>
      <c r="L19" s="12"/>
      <c r="M19" s="12"/>
      <c r="N19" s="11"/>
      <c r="O19" s="5">
        <v>69038.66</v>
      </c>
    </row>
    <row r="20" spans="1:15" ht="33" customHeight="1">
      <c r="A20" s="10" t="s">
        <v>10</v>
      </c>
      <c r="B20" s="7" t="s">
        <v>9</v>
      </c>
      <c r="C20" s="7">
        <f>82*4</f>
        <v>328</v>
      </c>
      <c r="D20" s="7">
        <f>82*4</f>
        <v>328</v>
      </c>
      <c r="E20" s="7">
        <f>82*4</f>
        <v>328</v>
      </c>
      <c r="F20" s="7">
        <f>82*4</f>
        <v>328</v>
      </c>
      <c r="G20" s="7">
        <f>82*4</f>
        <v>328</v>
      </c>
      <c r="H20" s="7">
        <f>82*4</f>
        <v>328</v>
      </c>
      <c r="I20" s="7">
        <f>82*4</f>
        <v>328</v>
      </c>
      <c r="J20" s="7">
        <f>82*4</f>
        <v>328</v>
      </c>
      <c r="K20" s="7">
        <f>82*4</f>
        <v>328</v>
      </c>
      <c r="L20" s="7">
        <v>328</v>
      </c>
      <c r="M20" s="7">
        <v>328</v>
      </c>
      <c r="N20" s="7">
        <v>328</v>
      </c>
      <c r="O20" s="5">
        <f>SUM(C20:N20)</f>
        <v>3936</v>
      </c>
    </row>
    <row r="21" spans="1:15" ht="27.75" customHeight="1">
      <c r="A21" s="9" t="s">
        <v>8</v>
      </c>
      <c r="B21" s="8"/>
      <c r="C21" s="7">
        <f>3606.3*0.2</f>
        <v>721.2600000000001</v>
      </c>
      <c r="D21" s="7">
        <f>3606.3*0.2</f>
        <v>721.2600000000001</v>
      </c>
      <c r="E21" s="7">
        <f>3606.3*0.2</f>
        <v>721.2600000000001</v>
      </c>
      <c r="F21" s="7">
        <f>3606.3*0.2</f>
        <v>721.2600000000001</v>
      </c>
      <c r="G21" s="7">
        <f>3606.3*0.2</f>
        <v>721.2600000000001</v>
      </c>
      <c r="H21" s="7">
        <f>3606.3*0.2</f>
        <v>721.2600000000001</v>
      </c>
      <c r="I21" s="7">
        <f>3606.3*0.2</f>
        <v>721.2600000000001</v>
      </c>
      <c r="J21" s="7">
        <f>3606.3*0.2</f>
        <v>721.2600000000001</v>
      </c>
      <c r="K21" s="7">
        <f>3606.3*0.2</f>
        <v>721.2600000000001</v>
      </c>
      <c r="L21" s="7">
        <v>721.26</v>
      </c>
      <c r="M21" s="7">
        <v>721.26</v>
      </c>
      <c r="N21" s="7">
        <v>721.26</v>
      </c>
      <c r="O21" s="5">
        <f>SUM(C21:N21)</f>
        <v>8655.1200000000008</v>
      </c>
    </row>
    <row r="22" spans="1:15" ht="15.75">
      <c r="A22" s="6" t="s">
        <v>7</v>
      </c>
      <c r="B22" s="6"/>
      <c r="C22" s="6"/>
      <c r="D22" s="6"/>
      <c r="E22" s="6"/>
      <c r="F22" s="6"/>
      <c r="G22" s="5"/>
      <c r="H22" s="5"/>
      <c r="I22" s="5"/>
      <c r="J22" s="5"/>
      <c r="K22" s="5"/>
      <c r="L22" s="5"/>
      <c r="M22" s="5"/>
      <c r="N22" s="5"/>
      <c r="O22" s="5">
        <f>O21+O20+O19+O18+O16+O15+O14+O13+O9+O17</f>
        <v>577568.80000000005</v>
      </c>
    </row>
    <row r="24" spans="1:15" ht="15.75">
      <c r="B24" s="4" t="s">
        <v>6</v>
      </c>
      <c r="C24" s="4" t="s">
        <v>5</v>
      </c>
    </row>
    <row r="25" spans="1:15" ht="15.75">
      <c r="A25" t="s">
        <v>4</v>
      </c>
      <c r="B25" s="1">
        <v>825119.18</v>
      </c>
      <c r="C25" s="1">
        <v>669592</v>
      </c>
    </row>
    <row r="26" spans="1:15" ht="15.75">
      <c r="A26" t="s">
        <v>3</v>
      </c>
      <c r="B26" s="1"/>
      <c r="C26" s="3">
        <v>-59872.17</v>
      </c>
    </row>
    <row r="27" spans="1:15" ht="15.75">
      <c r="A27" t="s">
        <v>2</v>
      </c>
      <c r="B27" s="2"/>
      <c r="C27" s="2">
        <f>C25+C26-O22</f>
        <v>32151.029999999912</v>
      </c>
    </row>
    <row r="28" spans="1:15" ht="15.75">
      <c r="B28" s="1"/>
      <c r="C28" s="1"/>
    </row>
    <row r="29" spans="1:15" ht="15.75">
      <c r="A29" t="s">
        <v>1</v>
      </c>
      <c r="B29" s="1"/>
      <c r="C29" s="1">
        <v>3606.3</v>
      </c>
    </row>
    <row r="30" spans="1:15" ht="15.75">
      <c r="A30" t="s">
        <v>0</v>
      </c>
      <c r="B30" s="1"/>
      <c r="C30" s="1">
        <v>82</v>
      </c>
    </row>
  </sheetData>
  <mergeCells count="3">
    <mergeCell ref="A1:O1"/>
    <mergeCell ref="B4:B5"/>
    <mergeCell ref="A10:O10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Кр-4</vt:lpstr>
      <vt:lpstr>'Кр-4'!Область_печати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2020-06-09T10:44:16Z</dcterms:created>
  <dcterms:modified xsi:type="dcterms:W3CDTF">2020-06-09T10:44:34Z</dcterms:modified>
</cp:coreProperties>
</file>