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45" windowWidth="20055" windowHeight="10485"/>
  </bookViews>
  <sheets>
    <sheet name="Кр-29" sheetId="1" r:id="rId1"/>
  </sheets>
  <externalReferences>
    <externalReference r:id="rId2"/>
  </externalReferences>
  <definedNames>
    <definedName name="_xlnm.Print_Area" localSheetId="0">'Кр-29'!$A$1:$O$32</definedName>
  </definedNames>
  <calcPr calcId="124519"/>
</workbook>
</file>

<file path=xl/calcChain.xml><?xml version="1.0" encoding="utf-8"?>
<calcChain xmlns="http://schemas.openxmlformats.org/spreadsheetml/2006/main">
  <c r="O4" i="1"/>
  <c r="O6"/>
  <c r="C7"/>
  <c r="O7" s="1"/>
  <c r="O9" s="1"/>
  <c r="D7"/>
  <c r="E7"/>
  <c r="F7"/>
  <c r="G7"/>
  <c r="H7"/>
  <c r="I7"/>
  <c r="J7"/>
  <c r="K7"/>
  <c r="O8"/>
  <c r="O13"/>
  <c r="O14"/>
  <c r="O15"/>
  <c r="O16"/>
  <c r="C18"/>
  <c r="O18" s="1"/>
  <c r="D18"/>
  <c r="E18"/>
  <c r="F18"/>
  <c r="G18"/>
  <c r="H18"/>
  <c r="I18"/>
  <c r="J18"/>
  <c r="K18"/>
  <c r="C19"/>
  <c r="D19"/>
  <c r="E19"/>
  <c r="F19"/>
  <c r="G19"/>
  <c r="H19"/>
  <c r="I19"/>
  <c r="J19"/>
  <c r="K19"/>
  <c r="O19"/>
  <c r="O20"/>
  <c r="C28"/>
  <c r="C29" l="1"/>
  <c r="O21"/>
</calcChain>
</file>

<file path=xl/sharedStrings.xml><?xml version="1.0" encoding="utf-8"?>
<sst xmlns="http://schemas.openxmlformats.org/spreadsheetml/2006/main" count="64" uniqueCount="45">
  <si>
    <t>л/сч</t>
  </si>
  <si>
    <t xml:space="preserve">площадь </t>
  </si>
  <si>
    <t xml:space="preserve">Остаток на начало 01.01.2019г. </t>
  </si>
  <si>
    <t xml:space="preserve">остаток на начало 01.01.2018г. </t>
  </si>
  <si>
    <t>Итого за год:</t>
  </si>
  <si>
    <t>Оплачено</t>
  </si>
  <si>
    <t>Начислено</t>
  </si>
  <si>
    <t>Итого:</t>
  </si>
  <si>
    <t>ООО "Курганоблсервис"</t>
  </si>
  <si>
    <t>Услуги по благоустройству территории</t>
  </si>
  <si>
    <t>Паспортный</t>
  </si>
  <si>
    <t>Софтиком</t>
  </si>
  <si>
    <t>Услуги вычислительного центра</t>
  </si>
  <si>
    <t>ОДН</t>
  </si>
  <si>
    <t>Прогресс 2,5%</t>
  </si>
  <si>
    <t>ИП Соколов А.В.</t>
  </si>
  <si>
    <t>ООО "Дорсервис"</t>
  </si>
  <si>
    <t>Ремонт кровли в доме</t>
  </si>
  <si>
    <t xml:space="preserve">ООО "Техник" 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</si>
  <si>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</si>
  <si>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декабрь</t>
  </si>
  <si>
    <t>ноябрь</t>
  </si>
  <si>
    <t>октябрь</t>
  </si>
  <si>
    <t>сентябрь</t>
  </si>
  <si>
    <t>август</t>
  </si>
  <si>
    <t>июль</t>
  </si>
  <si>
    <t>июнь</t>
  </si>
  <si>
    <t>май</t>
  </si>
  <si>
    <t>апрель</t>
  </si>
  <si>
    <t>март</t>
  </si>
  <si>
    <t>февраль</t>
  </si>
  <si>
    <t>январь</t>
  </si>
  <si>
    <t>работы</t>
  </si>
  <si>
    <t>Адрес: Краснодонская, дом 29                                2018 г.</t>
  </si>
  <si>
    <t xml:space="preserve">Чистый двор (КГМ, без ТБО) </t>
  </si>
  <si>
    <t>Работа по обеспечению вывоза бытовых отходов</t>
  </si>
  <si>
    <t>Управление домом (аренда и содержание офисных, тех. помещений, програмное обеспечение, налоги, транспортные расходы, услуги связи, канцелярия)</t>
  </si>
  <si>
    <t>Материалы</t>
  </si>
  <si>
    <t xml:space="preserve">
Прокладка трубопровода ПП Ду 20 - 6 м.; Демонтаж стальной трубы Ду 20 - 6 м. в кв. </t>
  </si>
  <si>
    <t xml:space="preserve">
Замена выкл. - 2 шт. в кв. 42 по вх.д.  от 31.07.2018"9
Врезка вентиля Ду 20 - 4 шт.; Врезка вентиля Ду 25 - 1 шт.; Врезка вентиля Ду 32 - 1 шт.; Врезка вентиля Ду 15 - 4 шт.; Демонтаж стальной трубы Ду 89"</t>
  </si>
  <si>
    <t>Веник, кисть, перчатки.</t>
  </si>
  <si>
    <t>Замена патронов - 2 шт., Замена участка поврежденного кабеля - 10 п.м. в подвале</t>
  </si>
  <si>
    <t>Врезка вентиля Ду 20 - 3 шт.; Демонтаж стальной трубы Ду 20 - 8 м.; Прокладка трубопровода ПП Ду 20 - 8 м. подвал</t>
  </si>
  <si>
    <t>Виды работ</t>
  </si>
  <si>
    <t>Адрес: Краснодонская, дом 29              2018 г.</t>
  </si>
</sst>
</file>

<file path=xl/styles.xml><?xml version="1.0" encoding="utf-8"?>
<styleSheet xmlns="http://schemas.openxmlformats.org/spreadsheetml/2006/main">
  <numFmts count="3">
    <numFmt numFmtId="164" formatCode="#,##0.00_ ;[Red]\-#,##0.00\ "/>
    <numFmt numFmtId="165" formatCode="#,##0.00;[Red]\-#,##0.00"/>
    <numFmt numFmtId="166" formatCode="0.00;[Red]\-0.00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name val="Arial"/>
      <family val="2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9">
    <xf numFmtId="0" fontId="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2" fillId="0" borderId="0"/>
  </cellStyleXfs>
  <cellXfs count="41">
    <xf numFmtId="0" fontId="0" fillId="0" borderId="0" xfId="0"/>
    <xf numFmtId="0" fontId="3" fillId="0" borderId="0" xfId="0" applyFont="1" applyAlignment="1">
      <alignment horizontal="center" vertical="center"/>
    </xf>
    <xf numFmtId="164" fontId="4" fillId="0" borderId="0" xfId="0" applyNumberFormat="1" applyFont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2" fontId="4" fillId="0" borderId="0" xfId="0" applyNumberFormat="1" applyFont="1" applyAlignment="1">
      <alignment horizontal="center" vertical="center"/>
    </xf>
    <xf numFmtId="2" fontId="3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165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4" fontId="7" fillId="0" borderId="1" xfId="1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65" fontId="7" fillId="0" borderId="1" xfId="2" applyNumberFormat="1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0" fillId="0" borderId="1" xfId="0" applyBorder="1"/>
    <xf numFmtId="166" fontId="7" fillId="0" borderId="1" xfId="3" applyNumberFormat="1" applyFont="1" applyBorder="1" applyAlignment="1">
      <alignment horizontal="center" vertical="center" wrapText="1"/>
    </xf>
    <xf numFmtId="165" fontId="7" fillId="0" borderId="1" xfId="2" applyNumberFormat="1" applyFont="1" applyBorder="1" applyAlignment="1">
      <alignment horizontal="center" vertical="center" wrapText="1"/>
    </xf>
    <xf numFmtId="165" fontId="7" fillId="0" borderId="1" xfId="4" applyNumberFormat="1" applyFont="1" applyBorder="1" applyAlignment="1">
      <alignment horizontal="center" vertical="center" wrapText="1"/>
    </xf>
    <xf numFmtId="166" fontId="7" fillId="0" borderId="1" xfId="2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/>
    </xf>
    <xf numFmtId="0" fontId="3" fillId="0" borderId="1" xfId="0" applyFont="1" applyBorder="1"/>
    <xf numFmtId="0" fontId="3" fillId="0" borderId="0" xfId="0" applyFont="1"/>
    <xf numFmtId="0" fontId="5" fillId="0" borderId="0" xfId="0" applyFont="1" applyAlignment="1">
      <alignment horizontal="center"/>
    </xf>
    <xf numFmtId="4" fontId="8" fillId="0" borderId="1" xfId="1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166" fontId="7" fillId="0" borderId="3" xfId="3" applyNumberFormat="1" applyFont="1" applyBorder="1" applyAlignment="1">
      <alignment horizontal="center" vertical="center" wrapText="1"/>
    </xf>
    <xf numFmtId="165" fontId="7" fillId="0" borderId="3" xfId="2" applyNumberFormat="1" applyFont="1" applyBorder="1" applyAlignment="1">
      <alignment horizontal="center" vertical="center" wrapText="1"/>
    </xf>
    <xf numFmtId="165" fontId="7" fillId="0" borderId="3" xfId="4" applyNumberFormat="1" applyFont="1" applyBorder="1" applyAlignment="1">
      <alignment horizontal="center" vertical="center" wrapText="1"/>
    </xf>
    <xf numFmtId="2" fontId="7" fillId="0" borderId="1" xfId="1" applyNumberFormat="1" applyFont="1" applyBorder="1" applyAlignment="1">
      <alignment horizontal="center" vertical="center" wrapText="1"/>
    </xf>
    <xf numFmtId="0" fontId="9" fillId="0" borderId="4" xfId="5" applyNumberFormat="1" applyFont="1" applyBorder="1" applyAlignment="1">
      <alignment vertical="top" wrapText="1"/>
    </xf>
    <xf numFmtId="0" fontId="7" fillId="0" borderId="1" xfId="6" applyNumberFormat="1" applyFont="1" applyBorder="1" applyAlignment="1">
      <alignment horizontal="center" vertical="center" wrapText="1"/>
    </xf>
    <xf numFmtId="0" fontId="7" fillId="0" borderId="1" xfId="1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66" fontId="7" fillId="0" borderId="1" xfId="3" applyNumberFormat="1" applyFont="1" applyBorder="1" applyAlignment="1">
      <alignment horizontal="center" vertical="center"/>
    </xf>
    <xf numFmtId="2" fontId="7" fillId="0" borderId="1" xfId="6" applyNumberFormat="1" applyFont="1" applyBorder="1" applyAlignment="1">
      <alignment horizontal="center" vertical="center" wrapText="1"/>
    </xf>
    <xf numFmtId="165" fontId="7" fillId="0" borderId="1" xfId="4" applyNumberFormat="1" applyFont="1" applyBorder="1" applyAlignment="1">
      <alignment horizontal="center" vertical="center"/>
    </xf>
    <xf numFmtId="4" fontId="7" fillId="0" borderId="1" xfId="6" applyNumberFormat="1" applyFont="1" applyBorder="1" applyAlignment="1">
      <alignment horizontal="center" vertical="center" wrapText="1"/>
    </xf>
  </cellXfs>
  <cellStyles count="9">
    <cellStyle name="Обычный" xfId="0" builtinId="0"/>
    <cellStyle name="Обычный 2" xfId="6"/>
    <cellStyle name="Обычный 3" xfId="7"/>
    <cellStyle name="Обычный 4" xfId="8"/>
    <cellStyle name="Обычный_3-20а" xfId="2"/>
    <cellStyle name="Обычный_5-3" xfId="3"/>
    <cellStyle name="Обычный_Кр-12" xfId="4"/>
    <cellStyle name="Обычный_Кр-29" xfId="5"/>
    <cellStyle name="Обычный_Лист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5;&#1074;&#1075;&#1077;&#1085;&#1080;&#1081;/Documents/&#1043;&#1054;&#1044;&#1054;&#1042;&#1054;&#1049;%20&#1054;&#1058;&#1063;&#1045;&#1058;%20&#1059;&#1050;/&#1047;&#1072;&#1087;&#1072;&#1076;&#1085;&#1099;&#1081;%202019&#1075;&#1086;&#1076;/&#1054;&#1090;&#1095;&#1077;&#1090;%20&#1087;&#1086;%20&#1076;&#1086;&#1084;&#1072;&#1084;/2017%20&#1075;&#1086;&#1076;/&#1047;&#1072;&#1087;&#1072;&#1076;&#1085;&#1099;&#1081;%202017&#1075;&#1086;&#1076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Кон. - 10б"/>
      <sheetName val="Кон. - 34"/>
      <sheetName val="Кон. - 41"/>
      <sheetName val="Кон. - 45"/>
      <sheetName val="Кон. -47"/>
      <sheetName val="Кон. - 49"/>
      <sheetName val="Кон. -51"/>
      <sheetName val="Кон. - 55"/>
      <sheetName val="Кон. - 57"/>
      <sheetName val="Кон. - 58"/>
      <sheetName val="Кон. - 58а"/>
      <sheetName val="Кон. - 61"/>
      <sheetName val="Кон. - 62"/>
      <sheetName val="Кон. - 71"/>
      <sheetName val="Кон. - 73"/>
      <sheetName val="Галкино, 1"/>
      <sheetName val="Галкино, 5"/>
      <sheetName val="Галкино, 7"/>
      <sheetName val="Глинки, 20а"/>
      <sheetName val="Глинки, 22"/>
      <sheetName val="Дружбы, 8"/>
      <sheetName val="Ю-4"/>
      <sheetName val="Ю-6"/>
      <sheetName val="Б-20"/>
      <sheetName val="Кр-10"/>
      <sheetName val="Кр-12"/>
      <sheetName val="Кр-14"/>
      <sheetName val="Кр-15"/>
      <sheetName val="Кр-19"/>
      <sheetName val="Кр-2"/>
      <sheetName val="Кр-25"/>
      <sheetName val="Кр-29"/>
      <sheetName val="Кр-4"/>
      <sheetName val="Кр-7а"/>
      <sheetName val="Лист1"/>
    </sheetNames>
    <sheetDataSet>
      <sheetData sheetId="0"/>
      <sheetData sheetId="1"/>
      <sheetData sheetId="2"/>
      <sheetData sheetId="3"/>
      <sheetData sheetId="4">
        <row r="25">
          <cell r="C25">
            <v>-197280.43550000002</v>
          </cell>
        </row>
      </sheetData>
      <sheetData sheetId="5">
        <row r="26">
          <cell r="D26">
            <v>62892.221499999985</v>
          </cell>
        </row>
      </sheetData>
      <sheetData sheetId="6">
        <row r="25">
          <cell r="C25">
            <v>37524.547250000061</v>
          </cell>
        </row>
      </sheetData>
      <sheetData sheetId="7">
        <row r="25">
          <cell r="C25">
            <v>91994.42425000004</v>
          </cell>
        </row>
      </sheetData>
      <sheetData sheetId="8">
        <row r="25">
          <cell r="C25">
            <v>25710.805250000092</v>
          </cell>
        </row>
      </sheetData>
      <sheetData sheetId="9">
        <row r="29">
          <cell r="C29">
            <v>-69158.315000000061</v>
          </cell>
        </row>
      </sheetData>
      <sheetData sheetId="10"/>
      <sheetData sheetId="11">
        <row r="27">
          <cell r="C27">
            <v>-124896.12724999996</v>
          </cell>
        </row>
      </sheetData>
      <sheetData sheetId="12">
        <row r="29">
          <cell r="C29">
            <v>-77917.541749999858</v>
          </cell>
        </row>
      </sheetData>
      <sheetData sheetId="13">
        <row r="27">
          <cell r="C27">
            <v>63207.921499999997</v>
          </cell>
        </row>
      </sheetData>
      <sheetData sheetId="14">
        <row r="26">
          <cell r="C26">
            <v>158399.61350000009</v>
          </cell>
        </row>
      </sheetData>
      <sheetData sheetId="15">
        <row r="27">
          <cell r="C27">
            <v>-35012.417249999999</v>
          </cell>
        </row>
      </sheetData>
      <sheetData sheetId="16">
        <row r="25">
          <cell r="C25">
            <v>-138763.55274999992</v>
          </cell>
        </row>
      </sheetData>
      <sheetData sheetId="17">
        <row r="25">
          <cell r="C25">
            <v>10293.260000000068</v>
          </cell>
        </row>
      </sheetData>
      <sheetData sheetId="18">
        <row r="25">
          <cell r="C25">
            <v>-9911.9440000000177</v>
          </cell>
        </row>
      </sheetData>
      <sheetData sheetId="19">
        <row r="24">
          <cell r="C24">
            <v>-162417.78799999994</v>
          </cell>
        </row>
      </sheetData>
      <sheetData sheetId="20">
        <row r="26">
          <cell r="C26">
            <v>-519051.30049999966</v>
          </cell>
        </row>
      </sheetData>
      <sheetData sheetId="21"/>
      <sheetData sheetId="22"/>
      <sheetData sheetId="23">
        <row r="28">
          <cell r="C28">
            <v>410594.54524999997</v>
          </cell>
        </row>
      </sheetData>
      <sheetData sheetId="24">
        <row r="26">
          <cell r="C26">
            <v>44840.562749999925</v>
          </cell>
        </row>
      </sheetData>
      <sheetData sheetId="25"/>
      <sheetData sheetId="26">
        <row r="24">
          <cell r="C24">
            <v>80057.927000000025</v>
          </cell>
        </row>
      </sheetData>
      <sheetData sheetId="27">
        <row r="24">
          <cell r="C24">
            <v>41364.799999999988</v>
          </cell>
        </row>
      </sheetData>
      <sheetData sheetId="28">
        <row r="25">
          <cell r="C25">
            <v>10762.847249999992</v>
          </cell>
        </row>
      </sheetData>
      <sheetData sheetId="29"/>
      <sheetData sheetId="30">
        <row r="25">
          <cell r="C25">
            <v>127024.87124999997</v>
          </cell>
        </row>
      </sheetData>
      <sheetData sheetId="31">
        <row r="26">
          <cell r="C26">
            <v>-273277.21025000006</v>
          </cell>
        </row>
      </sheetData>
      <sheetData sheetId="32"/>
      <sheetData sheetId="33">
        <row r="23">
          <cell r="C23">
            <v>42745.54324999993</v>
          </cell>
        </row>
      </sheetData>
      <sheetData sheetId="3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2"/>
  <sheetViews>
    <sheetView tabSelected="1" view="pageBreakPreview" topLeftCell="A10" zoomScale="67" zoomScaleSheetLayoutView="67" workbookViewId="0">
      <selection activeCell="C28" sqref="C28"/>
    </sheetView>
  </sheetViews>
  <sheetFormatPr defaultRowHeight="15"/>
  <cols>
    <col min="1" max="1" width="27" customWidth="1"/>
    <col min="2" max="2" width="21.7109375" customWidth="1"/>
    <col min="3" max="3" width="16.42578125" customWidth="1"/>
    <col min="4" max="4" width="10.5703125" customWidth="1"/>
    <col min="5" max="6" width="10.28515625" customWidth="1"/>
    <col min="7" max="7" width="10.85546875" customWidth="1"/>
    <col min="8" max="8" width="12.7109375" customWidth="1"/>
    <col min="9" max="9" width="22.140625" customWidth="1"/>
    <col min="10" max="10" width="10.85546875" customWidth="1"/>
    <col min="11" max="11" width="51.140625" customWidth="1"/>
    <col min="12" max="12" width="21" customWidth="1"/>
    <col min="13" max="13" width="10.140625" customWidth="1"/>
    <col min="14" max="14" width="11.5703125" customWidth="1"/>
    <col min="15" max="15" width="14.42578125" customWidth="1"/>
  </cols>
  <sheetData>
    <row r="1" spans="1:15" ht="15.75">
      <c r="A1" s="26" t="s">
        <v>44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</row>
    <row r="2" spans="1:15" ht="15.75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</row>
    <row r="3" spans="1:15" ht="15.75">
      <c r="A3" s="24" t="s">
        <v>32</v>
      </c>
      <c r="B3" s="24"/>
      <c r="C3" s="24" t="s">
        <v>31</v>
      </c>
      <c r="D3" s="24" t="s">
        <v>30</v>
      </c>
      <c r="E3" s="24" t="s">
        <v>29</v>
      </c>
      <c r="F3" s="24" t="s">
        <v>28</v>
      </c>
      <c r="G3" s="9" t="s">
        <v>27</v>
      </c>
      <c r="H3" s="9" t="s">
        <v>26</v>
      </c>
      <c r="I3" s="9" t="s">
        <v>25</v>
      </c>
      <c r="J3" s="9" t="s">
        <v>24</v>
      </c>
      <c r="K3" s="9" t="s">
        <v>23</v>
      </c>
      <c r="L3" s="9" t="s">
        <v>22</v>
      </c>
      <c r="M3" s="9" t="s">
        <v>21</v>
      </c>
      <c r="N3" s="9" t="s">
        <v>20</v>
      </c>
      <c r="O3" s="23" t="s">
        <v>4</v>
      </c>
    </row>
    <row r="4" spans="1:15" ht="132" customHeight="1">
      <c r="A4" s="22" t="s">
        <v>19</v>
      </c>
      <c r="B4" s="36" t="s">
        <v>18</v>
      </c>
      <c r="C4" s="11">
        <v>9233</v>
      </c>
      <c r="D4" s="10"/>
      <c r="E4" s="40">
        <v>560</v>
      </c>
      <c r="F4" s="38"/>
      <c r="G4" s="38"/>
      <c r="H4" s="40"/>
      <c r="I4" s="40">
        <v>15691</v>
      </c>
      <c r="J4" s="39">
        <v>4421</v>
      </c>
      <c r="K4" s="12"/>
      <c r="L4" s="38"/>
      <c r="M4" s="38"/>
      <c r="N4" s="37"/>
      <c r="O4" s="7">
        <f>SUM(C4:N4)</f>
        <v>29905</v>
      </c>
    </row>
    <row r="5" spans="1:15" ht="324" customHeight="1">
      <c r="A5" s="22" t="s">
        <v>43</v>
      </c>
      <c r="B5" s="36"/>
      <c r="C5" s="11" t="s">
        <v>42</v>
      </c>
      <c r="D5" s="35"/>
      <c r="E5" s="34" t="s">
        <v>41</v>
      </c>
      <c r="F5" s="34" t="s">
        <v>40</v>
      </c>
      <c r="G5" s="19"/>
      <c r="H5" s="20"/>
      <c r="I5" s="33" t="s">
        <v>39</v>
      </c>
      <c r="J5" s="33" t="s">
        <v>38</v>
      </c>
      <c r="K5" s="18"/>
      <c r="L5" s="19"/>
      <c r="M5" s="18"/>
      <c r="N5" s="17"/>
      <c r="O5" s="7"/>
    </row>
    <row r="6" spans="1:15" ht="25.5" customHeight="1">
      <c r="A6" s="22" t="s">
        <v>37</v>
      </c>
      <c r="B6" s="21"/>
      <c r="C6" s="21">
        <v>1867.18</v>
      </c>
      <c r="D6" s="21"/>
      <c r="E6" s="10">
        <v>135.6</v>
      </c>
      <c r="F6" s="32">
        <v>243.3</v>
      </c>
      <c r="G6" s="32"/>
      <c r="H6" s="32"/>
      <c r="I6" s="31">
        <v>4185.22</v>
      </c>
      <c r="J6" s="31">
        <v>1441.27</v>
      </c>
      <c r="K6" s="30"/>
      <c r="L6" s="31"/>
      <c r="M6" s="30"/>
      <c r="N6" s="29"/>
      <c r="O6" s="7">
        <f>SUM(B6:N6)</f>
        <v>7872.57</v>
      </c>
    </row>
    <row r="7" spans="1:15" ht="120.75" customHeight="1">
      <c r="A7" s="28" t="s">
        <v>36</v>
      </c>
      <c r="B7" s="21"/>
      <c r="C7" s="21">
        <f>2528.9*4.1</f>
        <v>10368.49</v>
      </c>
      <c r="D7" s="21">
        <f>2528.9*4.1</f>
        <v>10368.49</v>
      </c>
      <c r="E7" s="21">
        <f>2528.9*4.1</f>
        <v>10368.49</v>
      </c>
      <c r="F7" s="21">
        <f>2528.9*4.1</f>
        <v>10368.49</v>
      </c>
      <c r="G7" s="21">
        <f>2528.9*4.1</f>
        <v>10368.49</v>
      </c>
      <c r="H7" s="21">
        <f>2528.9*4.1</f>
        <v>10368.49</v>
      </c>
      <c r="I7" s="21">
        <f>2528.9*4.1</f>
        <v>10368.49</v>
      </c>
      <c r="J7" s="21">
        <f>2528.9*4.1</f>
        <v>10368.49</v>
      </c>
      <c r="K7" s="21">
        <f>2528.9*4.1</f>
        <v>10368.49</v>
      </c>
      <c r="L7" s="21">
        <v>10368.49</v>
      </c>
      <c r="M7" s="21">
        <v>10368.49</v>
      </c>
      <c r="N7" s="21">
        <v>10368.49</v>
      </c>
      <c r="O7" s="7">
        <f>SUM(C7:N7)</f>
        <v>124421.88000000002</v>
      </c>
    </row>
    <row r="8" spans="1:15" ht="52.5" customHeight="1">
      <c r="A8" s="22" t="s">
        <v>35</v>
      </c>
      <c r="B8" s="11" t="s">
        <v>34</v>
      </c>
      <c r="C8" s="11">
        <v>5186.74</v>
      </c>
      <c r="D8" s="11">
        <v>3360</v>
      </c>
      <c r="E8" s="10">
        <v>3720</v>
      </c>
      <c r="F8" s="10">
        <v>3600</v>
      </c>
      <c r="G8" s="10">
        <v>3720</v>
      </c>
      <c r="H8" s="10">
        <v>3600</v>
      </c>
      <c r="I8" s="10">
        <v>3720</v>
      </c>
      <c r="J8" s="10">
        <v>3720</v>
      </c>
      <c r="K8" s="10">
        <v>3600</v>
      </c>
      <c r="L8" s="10">
        <v>4538.82</v>
      </c>
      <c r="M8" s="10">
        <v>3600</v>
      </c>
      <c r="N8" s="10">
        <v>3900</v>
      </c>
      <c r="O8" s="27">
        <f>SUM(C8:N8)</f>
        <v>46265.56</v>
      </c>
    </row>
    <row r="9" spans="1:15" ht="15.75">
      <c r="A9" s="8" t="s">
        <v>7</v>
      </c>
      <c r="B9" s="8"/>
      <c r="C9" s="8"/>
      <c r="D9" s="8"/>
      <c r="E9" s="8"/>
      <c r="F9" s="8"/>
      <c r="G9" s="7"/>
      <c r="H9" s="7"/>
      <c r="I9" s="7"/>
      <c r="J9" s="7"/>
      <c r="K9" s="7"/>
      <c r="L9" s="7"/>
      <c r="M9" s="7"/>
      <c r="N9" s="7"/>
      <c r="O9" s="7">
        <f>SUM(O4:O8)</f>
        <v>208465.01</v>
      </c>
    </row>
    <row r="10" spans="1:15" ht="15.75">
      <c r="A10" s="26" t="s">
        <v>33</v>
      </c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</row>
    <row r="11" spans="1:15" ht="15.75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</row>
    <row r="12" spans="1:15" ht="15.75">
      <c r="A12" s="24" t="s">
        <v>32</v>
      </c>
      <c r="B12" s="24"/>
      <c r="C12" s="24" t="s">
        <v>31</v>
      </c>
      <c r="D12" s="24" t="s">
        <v>30</v>
      </c>
      <c r="E12" s="24" t="s">
        <v>29</v>
      </c>
      <c r="F12" s="24" t="s">
        <v>28</v>
      </c>
      <c r="G12" s="9" t="s">
        <v>27</v>
      </c>
      <c r="H12" s="9" t="s">
        <v>26</v>
      </c>
      <c r="I12" s="9" t="s">
        <v>25</v>
      </c>
      <c r="J12" s="9" t="s">
        <v>24</v>
      </c>
      <c r="K12" s="9" t="s">
        <v>23</v>
      </c>
      <c r="L12" s="9" t="s">
        <v>22</v>
      </c>
      <c r="M12" s="9" t="s">
        <v>21</v>
      </c>
      <c r="N12" s="9" t="s">
        <v>20</v>
      </c>
      <c r="O12" s="23" t="s">
        <v>4</v>
      </c>
    </row>
    <row r="13" spans="1:15" ht="113.25" customHeight="1">
      <c r="A13" s="22" t="s">
        <v>19</v>
      </c>
      <c r="B13" s="11" t="s">
        <v>18</v>
      </c>
      <c r="C13" s="10">
        <v>8876</v>
      </c>
      <c r="D13" s="10">
        <v>8876</v>
      </c>
      <c r="E13" s="10">
        <v>8876</v>
      </c>
      <c r="F13" s="10">
        <v>8876</v>
      </c>
      <c r="G13" s="10">
        <v>8876</v>
      </c>
      <c r="H13" s="10">
        <v>8876</v>
      </c>
      <c r="I13" s="10">
        <v>8876</v>
      </c>
      <c r="J13" s="10">
        <v>8876</v>
      </c>
      <c r="K13" s="10">
        <v>8876</v>
      </c>
      <c r="L13" s="10">
        <v>8876</v>
      </c>
      <c r="M13" s="10">
        <v>8876</v>
      </c>
      <c r="N13" s="10">
        <v>8876</v>
      </c>
      <c r="O13" s="7">
        <f>SUM(C13:N13)</f>
        <v>106512</v>
      </c>
    </row>
    <row r="14" spans="1:15" ht="15.75">
      <c r="A14" s="22" t="s">
        <v>17</v>
      </c>
      <c r="B14" s="11" t="s">
        <v>16</v>
      </c>
      <c r="C14" s="21"/>
      <c r="D14" s="21"/>
      <c r="E14" s="21"/>
      <c r="F14" s="21"/>
      <c r="G14" s="19"/>
      <c r="H14" s="20"/>
      <c r="I14" s="19"/>
      <c r="J14" s="19"/>
      <c r="K14" s="18"/>
      <c r="L14" s="19"/>
      <c r="M14" s="18"/>
      <c r="N14" s="17"/>
      <c r="O14" s="7">
        <f>SUM(C14:N14)</f>
        <v>0</v>
      </c>
    </row>
    <row r="15" spans="1:15" ht="63.75" customHeight="1">
      <c r="A15" s="13" t="s">
        <v>9</v>
      </c>
      <c r="B15" s="11" t="s">
        <v>15</v>
      </c>
      <c r="C15" s="11">
        <v>8876</v>
      </c>
      <c r="D15" s="11">
        <v>8876</v>
      </c>
      <c r="E15" s="11">
        <v>8876</v>
      </c>
      <c r="F15" s="11">
        <v>8876</v>
      </c>
      <c r="G15" s="11">
        <v>8876</v>
      </c>
      <c r="H15" s="11">
        <v>8876</v>
      </c>
      <c r="I15" s="11"/>
      <c r="J15" s="11"/>
      <c r="K15" s="11"/>
      <c r="L15" s="11"/>
      <c r="M15" s="11"/>
      <c r="N15" s="11"/>
      <c r="O15" s="7">
        <f>SUM(C15:N15)</f>
        <v>53256</v>
      </c>
    </row>
    <row r="16" spans="1:15" ht="24" customHeight="1">
      <c r="A16" s="13" t="s">
        <v>14</v>
      </c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7">
        <f>C24*2.5/100</f>
        <v>10120.067999999999</v>
      </c>
    </row>
    <row r="17" spans="1:15" ht="24" customHeight="1">
      <c r="A17" s="15" t="s">
        <v>13</v>
      </c>
      <c r="B17" s="16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7">
        <v>56279.54</v>
      </c>
    </row>
    <row r="18" spans="1:15" ht="28.5" customHeight="1">
      <c r="A18" s="15" t="s">
        <v>12</v>
      </c>
      <c r="B18" s="11" t="s">
        <v>11</v>
      </c>
      <c r="C18" s="11">
        <f>62*4</f>
        <v>248</v>
      </c>
      <c r="D18" s="11">
        <f>62*4</f>
        <v>248</v>
      </c>
      <c r="E18" s="11">
        <f>62*4</f>
        <v>248</v>
      </c>
      <c r="F18" s="11">
        <f>62*4</f>
        <v>248</v>
      </c>
      <c r="G18" s="11">
        <f>62*4</f>
        <v>248</v>
      </c>
      <c r="H18" s="11">
        <f>62*4</f>
        <v>248</v>
      </c>
      <c r="I18" s="11">
        <f>62*4</f>
        <v>248</v>
      </c>
      <c r="J18" s="11">
        <f>62*4</f>
        <v>248</v>
      </c>
      <c r="K18" s="11">
        <f>62*4</f>
        <v>248</v>
      </c>
      <c r="L18" s="11">
        <v>248</v>
      </c>
      <c r="M18" s="11">
        <v>248</v>
      </c>
      <c r="N18" s="11">
        <v>248</v>
      </c>
      <c r="O18" s="7">
        <f>SUM(C18:N18)</f>
        <v>2976</v>
      </c>
    </row>
    <row r="19" spans="1:15" ht="25.5" customHeight="1">
      <c r="A19" s="13" t="s">
        <v>10</v>
      </c>
      <c r="B19" s="14"/>
      <c r="C19" s="11">
        <f>2528.9*0.2</f>
        <v>505.78000000000003</v>
      </c>
      <c r="D19" s="11">
        <f>2528.9*0.2</f>
        <v>505.78000000000003</v>
      </c>
      <c r="E19" s="11">
        <f>2528.9*0.2</f>
        <v>505.78000000000003</v>
      </c>
      <c r="F19" s="11">
        <f>2528.9*0.2</f>
        <v>505.78000000000003</v>
      </c>
      <c r="G19" s="11">
        <f>2528.9*0.2</f>
        <v>505.78000000000003</v>
      </c>
      <c r="H19" s="11">
        <f>2528.9*0.2</f>
        <v>505.78000000000003</v>
      </c>
      <c r="I19" s="11">
        <f>2528.9*0.2</f>
        <v>505.78000000000003</v>
      </c>
      <c r="J19" s="11">
        <f>2528.9*0.2</f>
        <v>505.78000000000003</v>
      </c>
      <c r="K19" s="11">
        <f>2528.9*0.2</f>
        <v>505.78000000000003</v>
      </c>
      <c r="L19" s="11">
        <v>505.78</v>
      </c>
      <c r="M19" s="11">
        <v>505.78</v>
      </c>
      <c r="N19" s="11">
        <v>505.78</v>
      </c>
      <c r="O19" s="7">
        <f>SUM(C19:N19)</f>
        <v>6069.36</v>
      </c>
    </row>
    <row r="20" spans="1:15" ht="54" customHeight="1">
      <c r="A20" s="13" t="s">
        <v>9</v>
      </c>
      <c r="B20" s="11" t="s">
        <v>8</v>
      </c>
      <c r="C20" s="11"/>
      <c r="D20" s="11"/>
      <c r="E20" s="11"/>
      <c r="F20" s="11"/>
      <c r="G20" s="9"/>
      <c r="H20" s="12"/>
      <c r="I20" s="11">
        <v>8876</v>
      </c>
      <c r="J20" s="11">
        <v>8876</v>
      </c>
      <c r="K20" s="11">
        <v>8876</v>
      </c>
      <c r="L20" s="10">
        <v>8876</v>
      </c>
      <c r="M20" s="10">
        <v>8876</v>
      </c>
      <c r="N20" s="9">
        <v>8876</v>
      </c>
      <c r="O20" s="7">
        <f>SUM(C20:N20)</f>
        <v>53256</v>
      </c>
    </row>
    <row r="21" spans="1:15" ht="15.75">
      <c r="A21" s="8" t="s">
        <v>7</v>
      </c>
      <c r="B21" s="8"/>
      <c r="C21" s="8"/>
      <c r="D21" s="8"/>
      <c r="E21" s="8"/>
      <c r="F21" s="8"/>
      <c r="G21" s="7"/>
      <c r="H21" s="7"/>
      <c r="I21" s="7"/>
      <c r="J21" s="7"/>
      <c r="K21" s="7"/>
      <c r="L21" s="7"/>
      <c r="M21" s="7"/>
      <c r="N21" s="7"/>
      <c r="O21" s="7">
        <f>O20+O19+O18+O17+O16+O15+O14+O13+O9</f>
        <v>496933.978</v>
      </c>
    </row>
    <row r="23" spans="1:15" ht="15.75">
      <c r="B23" s="6" t="s">
        <v>6</v>
      </c>
      <c r="C23" s="6" t="s">
        <v>5</v>
      </c>
    </row>
    <row r="24" spans="1:15" ht="15.75">
      <c r="A24" t="s">
        <v>4</v>
      </c>
      <c r="B24" s="5">
        <v>501374</v>
      </c>
      <c r="C24" s="1">
        <v>404802.72</v>
      </c>
    </row>
    <row r="25" spans="1:15" ht="15.75">
      <c r="B25" s="5"/>
      <c r="C25" s="1"/>
    </row>
    <row r="26" spans="1:15" ht="15.75">
      <c r="B26" s="5"/>
      <c r="C26" s="1"/>
    </row>
    <row r="27" spans="1:15" ht="15.75">
      <c r="B27" s="5"/>
      <c r="C27" s="1"/>
    </row>
    <row r="28" spans="1:15" ht="15.75">
      <c r="A28" t="s">
        <v>3</v>
      </c>
      <c r="B28" s="1"/>
      <c r="C28" s="4">
        <f>'[1]Кр-29'!$C$26</f>
        <v>-273277.21025000006</v>
      </c>
    </row>
    <row r="29" spans="1:15" ht="15.75">
      <c r="A29" t="s">
        <v>2</v>
      </c>
      <c r="B29" s="3"/>
      <c r="C29" s="2">
        <f>C24+C28-O21</f>
        <v>-365408.46825000009</v>
      </c>
    </row>
    <row r="30" spans="1:15" ht="15.75">
      <c r="B30" s="1"/>
      <c r="C30" s="1"/>
    </row>
    <row r="31" spans="1:15" ht="15.75">
      <c r="A31" t="s">
        <v>1</v>
      </c>
      <c r="B31" s="1"/>
      <c r="C31" s="1">
        <v>2528.9</v>
      </c>
    </row>
    <row r="32" spans="1:15" ht="15.75">
      <c r="A32" t="s">
        <v>0</v>
      </c>
      <c r="B32" s="1"/>
      <c r="C32" s="1">
        <v>62</v>
      </c>
    </row>
  </sheetData>
  <mergeCells count="3">
    <mergeCell ref="A1:O1"/>
    <mergeCell ref="B4:B5"/>
    <mergeCell ref="A10:O10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  <rowBreaks count="1" manualBreakCount="1">
    <brk id="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Кр-29</vt:lpstr>
      <vt:lpstr>'Кр-29'!Область_печати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Евгений</dc:creator>
  <cp:lastModifiedBy>Евгений</cp:lastModifiedBy>
  <dcterms:created xsi:type="dcterms:W3CDTF">2020-06-09T10:43:50Z</dcterms:created>
  <dcterms:modified xsi:type="dcterms:W3CDTF">2020-06-09T10:44:04Z</dcterms:modified>
</cp:coreProperties>
</file>