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895" windowHeight="10995"/>
  </bookViews>
  <sheets>
    <sheet name="Кр-29" sheetId="1" r:id="rId1"/>
  </sheets>
  <definedNames>
    <definedName name="_xlnm.Print_Area" localSheetId="0">'Кр-29'!$A$1:$O$27</definedName>
  </definedNames>
  <calcPr calcId="124519"/>
</workbook>
</file>

<file path=xl/calcChain.xml><?xml version="1.0" encoding="utf-8"?>
<calcChain xmlns="http://schemas.openxmlformats.org/spreadsheetml/2006/main">
  <c r="K4" i="1"/>
  <c r="L4"/>
  <c r="O4"/>
  <c r="K6"/>
  <c r="O6"/>
  <c r="C7"/>
  <c r="D7"/>
  <c r="E7"/>
  <c r="F7"/>
  <c r="G7"/>
  <c r="H7"/>
  <c r="I7"/>
  <c r="J7"/>
  <c r="K7"/>
  <c r="L7"/>
  <c r="M7"/>
  <c r="N7"/>
  <c r="O7"/>
  <c r="F8"/>
  <c r="H8"/>
  <c r="O8"/>
  <c r="O9"/>
  <c r="O13"/>
  <c r="O14"/>
  <c r="O15"/>
  <c r="O16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O20"/>
  <c r="O21"/>
  <c r="C26"/>
</calcChain>
</file>

<file path=xl/sharedStrings.xml><?xml version="1.0" encoding="utf-8"?>
<sst xmlns="http://schemas.openxmlformats.org/spreadsheetml/2006/main" count="67" uniqueCount="48">
  <si>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</si>
  <si>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</si>
  <si>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</si>
  <si>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</si>
  <si>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</si>
  <si>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</si>
  <si>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</si>
  <si>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Общество с ограниченной ответственностью "Константа"</t>
  </si>
  <si>
    <t>Ремонт межпанельных швов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</si>
  <si>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</si>
  <si>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</si>
  <si>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</si>
  <si>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</si>
  <si>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</si>
  <si>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</si>
  <si>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</si>
  <si>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>ООО "Дорсервис"</t>
  </si>
  <si>
    <t>Ремонт кровли в доме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</si>
  <si>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</si>
  <si>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</si>
  <si>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</si>
  <si>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</si>
  <si>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</si>
  <si>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</si>
  <si>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</si>
  <si>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</si>
  <si>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</si>
  <si>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</si>
  <si>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</si>
  <si>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</si>
  <si>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</si>
  <si>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</si>
  <si>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</si>
  <si>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29 2017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</si>
  <si>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</si>
  <si>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</si>
  <si>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</si>
  <si>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</si>
  <si>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Смена остекления оконных переплетов - 2,5 кв.м.</t>
  </si>
  <si>
    <t>Замена выключателя - 2 шт. в кв. 43</t>
  </si>
  <si>
    <t>Замена шлейфа питания светильника - 8 п.м.; Исключение из схемы светильника - 1 шт.; Замена ламп - 1 шт. подъезд 2; Прокладка трубопровода ПП Ду 25 - 4 м.; Демонтаж стальной трубы Ду 20 - 4 м.; Врезка вентиля Ду 15 - 1 шт. в кв. 13</t>
  </si>
  <si>
    <t xml:space="preserve">Врезка вентиля Ду 20 - 3 шт.; Прокладка трубопровода ПП Ду 25 - 10 м.; Прокладка стальной трубы Ду 76 - 2 м.; Демонтаж стальной трубы Ду 76 - 2 м.; Демонтаж стальной трубы Ду 25 - 10 м. в подвале; Замена ламп - 1 шт. подъезд 3; Очистка "РЩ" от пыли, посторонних предметов - 5 шт.; Проверка правильности подключения эл. счетчиков в квартирах - 20 шт.; Замена пакета выкл. - 35 шт.; Замена дефектных выкл. автомат. - 25 шт.; Установка дист. рейки - 6 шт.; Установка сжимов - 40 шт. подъезд 3; Очистка "РЩ" от пыли, посторонних предметов - 10 шт.; Проверка правильности подключения эл. счетчиков в квартирах и "РЩ" - 42 шт.; Замена пакетных выкл. - 18 шт.; Замена выкл. автомат. - 39 шт.; Установка дист. реек - 5 шт.; Установка сжимов - 12 шт.; Замена дефектных участков провода - 10 п.м. подъезд 2; 1; Замена патронов - 3 шт.; Замена участка кабеля - 10 п.м.; Замена выключателя - 1 шт. в подвале   </t>
  </si>
  <si>
    <t>Замена участка кабеля - 3 п.м. в кв. 33</t>
  </si>
  <si>
    <t>Замена контактов плавких вставок - 18 шт.; Демонтаж разбит. изоляторов, монтаж изоляторов -6 шт.; Замена плавких вставок - 9 шт.; Замена выкл. автомат. - 8 шт.  в ВРУ</t>
  </si>
  <si>
    <t>Замена выкл. автомат. - 2 шт. в кв. 57</t>
  </si>
  <si>
    <t>Замена патрона - 1 шт. в кв. 55</t>
  </si>
  <si>
    <t>Врезка вентиля Ду 15 - 1 шт. в кв. 26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</si>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</sst>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" fontId="6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12" workbookViewId="0">
      <selection activeCell="C31" sqref="C31"/>
    </sheetView>
  </sheetViews>
  <sheetFormatPr defaultRowHeight="15"/>
  <cols>
    <col min="1" max="1" width="27" customWidth="1"/>
    <col min="2" max="2" width="21.7109375" customWidth="1"/>
    <col min="3" max="3" width="13.85546875" customWidth="1"/>
    <col min="4" max="4" width="10.5703125" customWidth="1"/>
    <col min="5" max="6" width="10.28515625" customWidth="1"/>
    <col min="7" max="7" width="10.85546875" customWidth="1"/>
    <col min="8" max="8" width="12.7109375" customWidth="1"/>
    <col min="9" max="9" width="22.140625" customWidth="1"/>
    <col min="10" max="10" width="10.85546875" customWidth="1"/>
    <col min="11" max="11" width="51.140625" customWidth="1"/>
    <col min="12" max="12" width="21" customWidth="1"/>
    <col min="13" max="13" width="10.140625" customWidth="1"/>
    <col min="14" max="14" width="11.5703125" customWidth="1"/>
    <col min="15" max="15" width="14.42578125" customWidth="1"/>
  </cols>
  <sheetData>
    <row r="1" spans="1:15" ht="15.7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>
      <c r="A3" s="22" t="s">
        <v>32</v>
      </c>
      <c r="B3" s="22"/>
      <c r="C3" s="22" t="s">
        <v>31</v>
      </c>
      <c r="D3" s="22" t="s">
        <v>30</v>
      </c>
      <c r="E3" s="22" t="s">
        <v>29</v>
      </c>
      <c r="F3" s="22" t="s">
        <v>28</v>
      </c>
      <c r="G3" s="6" t="s">
        <v>27</v>
      </c>
      <c r="H3" s="6" t="s">
        <v>26</v>
      </c>
      <c r="I3" s="6" t="s">
        <v>25</v>
      </c>
      <c r="J3" s="6" t="s">
        <v>24</v>
      </c>
      <c r="K3" s="6" t="s">
        <v>23</v>
      </c>
      <c r="L3" s="6" t="s">
        <v>22</v>
      </c>
      <c r="M3" s="6" t="s">
        <v>21</v>
      </c>
      <c r="N3" s="6" t="s">
        <v>20</v>
      </c>
      <c r="O3" s="21" t="s">
        <v>3</v>
      </c>
    </row>
    <row r="4" spans="1:15" ht="132" customHeight="1">
      <c r="A4" s="20" t="s">
        <v>19</v>
      </c>
      <c r="B4" s="33" t="s">
        <v>18</v>
      </c>
      <c r="C4" s="10">
        <v>1132</v>
      </c>
      <c r="D4" s="7"/>
      <c r="E4" s="37"/>
      <c r="F4" s="35"/>
      <c r="G4" s="35">
        <v>60</v>
      </c>
      <c r="H4" s="37">
        <v>304</v>
      </c>
      <c r="I4" s="37">
        <v>2241</v>
      </c>
      <c r="J4" s="36">
        <v>136</v>
      </c>
      <c r="K4" s="9">
        <f>9213+15764</f>
        <v>24977</v>
      </c>
      <c r="L4" s="35">
        <f>367+3278</f>
        <v>3645</v>
      </c>
      <c r="M4" s="35">
        <v>311</v>
      </c>
      <c r="N4" s="34">
        <v>554</v>
      </c>
      <c r="O4" s="4">
        <f>SUM(C4:N4)</f>
        <v>33360</v>
      </c>
    </row>
    <row r="5" spans="1:15" ht="324" customHeight="1">
      <c r="A5" s="20" t="s">
        <v>47</v>
      </c>
      <c r="B5" s="33"/>
      <c r="C5" s="10" t="s">
        <v>46</v>
      </c>
      <c r="D5" s="32"/>
      <c r="E5" s="31"/>
      <c r="F5" s="31"/>
      <c r="G5" s="17" t="s">
        <v>45</v>
      </c>
      <c r="H5" s="18" t="s">
        <v>44</v>
      </c>
      <c r="I5" s="17" t="s">
        <v>43</v>
      </c>
      <c r="J5" s="17" t="s">
        <v>42</v>
      </c>
      <c r="K5" s="16" t="s">
        <v>41</v>
      </c>
      <c r="L5" s="17" t="s">
        <v>40</v>
      </c>
      <c r="M5" s="16" t="s">
        <v>39</v>
      </c>
      <c r="N5" s="15" t="s">
        <v>38</v>
      </c>
      <c r="O5" s="4"/>
    </row>
    <row r="6" spans="1:15" ht="25.5" customHeight="1">
      <c r="A6" s="20" t="s">
        <v>37</v>
      </c>
      <c r="B6" s="19"/>
      <c r="C6" s="19">
        <v>644</v>
      </c>
      <c r="D6" s="19"/>
      <c r="E6" s="7">
        <v>397.38</v>
      </c>
      <c r="F6" s="30"/>
      <c r="G6" s="30">
        <v>17.86</v>
      </c>
      <c r="H6" s="30">
        <v>172.68</v>
      </c>
      <c r="I6" s="29">
        <v>2626.76</v>
      </c>
      <c r="J6" s="29">
        <v>673.78</v>
      </c>
      <c r="K6" s="28">
        <f>2079.73+15288.44</f>
        <v>17368.170000000002</v>
      </c>
      <c r="L6" s="29">
        <v>4063.39</v>
      </c>
      <c r="M6" s="28"/>
      <c r="N6" s="27">
        <v>175.25</v>
      </c>
      <c r="O6" s="4">
        <f>SUM(B6:N6)</f>
        <v>26139.27</v>
      </c>
    </row>
    <row r="7" spans="1:15" ht="120.75" customHeight="1">
      <c r="A7" s="26" t="s">
        <v>36</v>
      </c>
      <c r="B7" s="19"/>
      <c r="C7" s="19">
        <f>2528.9*4.1</f>
        <v>10368.49</v>
      </c>
      <c r="D7" s="19">
        <f>2528.9*4.1</f>
        <v>10368.49</v>
      </c>
      <c r="E7" s="19">
        <f>2528.9*4.1</f>
        <v>10368.49</v>
      </c>
      <c r="F7" s="19">
        <f>2528.9*4.1</f>
        <v>10368.49</v>
      </c>
      <c r="G7" s="19">
        <f>2528.9*4.1</f>
        <v>10368.49</v>
      </c>
      <c r="H7" s="19">
        <f>2528.9*4.1</f>
        <v>10368.49</v>
      </c>
      <c r="I7" s="19">
        <f>2528.9*4.1</f>
        <v>10368.49</v>
      </c>
      <c r="J7" s="19">
        <f>2528.9*4.1</f>
        <v>10368.49</v>
      </c>
      <c r="K7" s="19">
        <f>2528.9*4.1</f>
        <v>10368.49</v>
      </c>
      <c r="L7" s="19">
        <f>2528.9*4.1</f>
        <v>10368.49</v>
      </c>
      <c r="M7" s="19">
        <f>2528.9*4.1</f>
        <v>10368.49</v>
      </c>
      <c r="N7" s="19">
        <f>2528.9*4.1</f>
        <v>10368.49</v>
      </c>
      <c r="O7" s="4">
        <f>SUM(C7:N7)</f>
        <v>124421.88000000002</v>
      </c>
    </row>
    <row r="8" spans="1:15" ht="52.5" customHeight="1">
      <c r="A8" s="20" t="s">
        <v>35</v>
      </c>
      <c r="B8" s="10" t="s">
        <v>34</v>
      </c>
      <c r="C8" s="10">
        <v>4228.2</v>
      </c>
      <c r="D8" s="10">
        <v>3784.38</v>
      </c>
      <c r="E8" s="7">
        <v>3918</v>
      </c>
      <c r="F8" s="7">
        <f>729.3+3600</f>
        <v>4329.3</v>
      </c>
      <c r="G8" s="7">
        <v>3720</v>
      </c>
      <c r="H8" s="7">
        <f>754.16+3600</f>
        <v>4354.16</v>
      </c>
      <c r="I8" s="7">
        <v>3720</v>
      </c>
      <c r="J8" s="7">
        <v>3720</v>
      </c>
      <c r="K8" s="7">
        <v>3600</v>
      </c>
      <c r="L8" s="7">
        <v>3720</v>
      </c>
      <c r="M8" s="7">
        <v>3600</v>
      </c>
      <c r="N8" s="7">
        <v>3720</v>
      </c>
      <c r="O8" s="25">
        <f>SUM(C8:N8)</f>
        <v>46414.04</v>
      </c>
    </row>
    <row r="9" spans="1:15" ht="15.75">
      <c r="A9" s="5" t="s">
        <v>6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>
        <f>SUM(O4:O8)</f>
        <v>230335.19000000003</v>
      </c>
    </row>
    <row r="10" spans="1:15" ht="15.75">
      <c r="A10" s="24" t="s">
        <v>33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5.7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5.75">
      <c r="A12" s="22" t="s">
        <v>32</v>
      </c>
      <c r="B12" s="22"/>
      <c r="C12" s="22" t="s">
        <v>31</v>
      </c>
      <c r="D12" s="22" t="s">
        <v>30</v>
      </c>
      <c r="E12" s="22" t="s">
        <v>29</v>
      </c>
      <c r="F12" s="22" t="s">
        <v>28</v>
      </c>
      <c r="G12" s="6" t="s">
        <v>27</v>
      </c>
      <c r="H12" s="6" t="s">
        <v>26</v>
      </c>
      <c r="I12" s="6" t="s">
        <v>25</v>
      </c>
      <c r="J12" s="6" t="s">
        <v>24</v>
      </c>
      <c r="K12" s="6" t="s">
        <v>23</v>
      </c>
      <c r="L12" s="6" t="s">
        <v>22</v>
      </c>
      <c r="M12" s="6" t="s">
        <v>21</v>
      </c>
      <c r="N12" s="6" t="s">
        <v>20</v>
      </c>
      <c r="O12" s="21" t="s">
        <v>3</v>
      </c>
    </row>
    <row r="13" spans="1:15" ht="113.25" customHeight="1">
      <c r="A13" s="20" t="s">
        <v>19</v>
      </c>
      <c r="B13" s="10" t="s">
        <v>18</v>
      </c>
      <c r="C13" s="7">
        <v>8876</v>
      </c>
      <c r="D13" s="7">
        <v>8876</v>
      </c>
      <c r="E13" s="7">
        <v>8876</v>
      </c>
      <c r="F13" s="7">
        <v>8876</v>
      </c>
      <c r="G13" s="7">
        <v>8876</v>
      </c>
      <c r="H13" s="7">
        <v>8876</v>
      </c>
      <c r="I13" s="7">
        <v>8876</v>
      </c>
      <c r="J13" s="7">
        <v>8876</v>
      </c>
      <c r="K13" s="7">
        <v>8876</v>
      </c>
      <c r="L13" s="7">
        <v>8876</v>
      </c>
      <c r="M13" s="7">
        <v>8876</v>
      </c>
      <c r="N13" s="7">
        <v>8876</v>
      </c>
      <c r="O13" s="4">
        <f>SUM(C13:N13)</f>
        <v>106512</v>
      </c>
    </row>
    <row r="14" spans="1:15" ht="15.75">
      <c r="A14" s="20" t="s">
        <v>17</v>
      </c>
      <c r="B14" s="10" t="s">
        <v>16</v>
      </c>
      <c r="C14" s="19"/>
      <c r="D14" s="19"/>
      <c r="E14" s="19"/>
      <c r="F14" s="19"/>
      <c r="G14" s="17">
        <v>27500</v>
      </c>
      <c r="H14" s="18">
        <v>120750</v>
      </c>
      <c r="I14" s="17"/>
      <c r="J14" s="17"/>
      <c r="K14" s="16"/>
      <c r="L14" s="17"/>
      <c r="M14" s="16"/>
      <c r="N14" s="15"/>
      <c r="O14" s="4">
        <f>SUM(C14:N14)</f>
        <v>148250</v>
      </c>
    </row>
    <row r="15" spans="1:15" ht="63.75" customHeight="1">
      <c r="A15" s="11" t="s">
        <v>15</v>
      </c>
      <c r="B15" s="10" t="s">
        <v>14</v>
      </c>
      <c r="C15" s="10">
        <v>8876</v>
      </c>
      <c r="D15" s="10">
        <v>8876</v>
      </c>
      <c r="E15" s="10">
        <v>8876</v>
      </c>
      <c r="F15" s="10">
        <v>8876</v>
      </c>
      <c r="G15" s="10">
        <v>8876</v>
      </c>
      <c r="H15" s="10">
        <v>8876</v>
      </c>
      <c r="I15" s="10">
        <v>8876</v>
      </c>
      <c r="J15" s="10">
        <v>8876</v>
      </c>
      <c r="K15" s="10">
        <v>8876</v>
      </c>
      <c r="L15" s="10">
        <v>8876</v>
      </c>
      <c r="M15" s="10">
        <v>8876</v>
      </c>
      <c r="N15" s="10">
        <v>8876</v>
      </c>
      <c r="O15" s="4">
        <f>SUM(C15:N15)</f>
        <v>106512</v>
      </c>
    </row>
    <row r="16" spans="1:15" ht="24" customHeight="1">
      <c r="A16" s="11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4">
        <f>409981.21*2.5/100</f>
        <v>10249.53025</v>
      </c>
    </row>
    <row r="17" spans="1:15" ht="24" customHeight="1">
      <c r="A17" s="13" t="s">
        <v>12</v>
      </c>
      <c r="B17" s="1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4">
        <v>45386.6</v>
      </c>
    </row>
    <row r="18" spans="1:15" ht="28.5" customHeight="1">
      <c r="A18" s="13" t="s">
        <v>11</v>
      </c>
      <c r="B18" s="10" t="s">
        <v>10</v>
      </c>
      <c r="C18" s="10">
        <f>62*4</f>
        <v>248</v>
      </c>
      <c r="D18" s="10">
        <f>62*4</f>
        <v>248</v>
      </c>
      <c r="E18" s="10">
        <f>62*4</f>
        <v>248</v>
      </c>
      <c r="F18" s="10">
        <f>62*4</f>
        <v>248</v>
      </c>
      <c r="G18" s="10">
        <f>62*4</f>
        <v>248</v>
      </c>
      <c r="H18" s="10">
        <f>62*4</f>
        <v>248</v>
      </c>
      <c r="I18" s="10">
        <f>62*4</f>
        <v>248</v>
      </c>
      <c r="J18" s="10">
        <f>62*4</f>
        <v>248</v>
      </c>
      <c r="K18" s="10">
        <f>62*4</f>
        <v>248</v>
      </c>
      <c r="L18" s="10">
        <f>62*4</f>
        <v>248</v>
      </c>
      <c r="M18" s="10">
        <f>62*4</f>
        <v>248</v>
      </c>
      <c r="N18" s="10">
        <f>62*4</f>
        <v>248</v>
      </c>
      <c r="O18" s="4">
        <f>SUM(C18:N18)</f>
        <v>2976</v>
      </c>
    </row>
    <row r="19" spans="1:15" ht="25.5" customHeight="1">
      <c r="A19" s="11" t="s">
        <v>9</v>
      </c>
      <c r="B19" s="12"/>
      <c r="C19" s="10">
        <f>2528.9*0.2</f>
        <v>505.78000000000003</v>
      </c>
      <c r="D19" s="10">
        <f>2528.9*0.2</f>
        <v>505.78000000000003</v>
      </c>
      <c r="E19" s="10">
        <f>2528.9*0.2</f>
        <v>505.78000000000003</v>
      </c>
      <c r="F19" s="10">
        <f>2528.9*0.2</f>
        <v>505.78000000000003</v>
      </c>
      <c r="G19" s="10">
        <f>2528.9*0.2</f>
        <v>505.78000000000003</v>
      </c>
      <c r="H19" s="10">
        <f>2528.9*0.2</f>
        <v>505.78000000000003</v>
      </c>
      <c r="I19" s="10">
        <f>2528.9*0.2</f>
        <v>505.78000000000003</v>
      </c>
      <c r="J19" s="10">
        <f>2528.9*0.2</f>
        <v>505.78000000000003</v>
      </c>
      <c r="K19" s="10">
        <f>2528.9*0.2</f>
        <v>505.78000000000003</v>
      </c>
      <c r="L19" s="10">
        <f>2528.9*0.2</f>
        <v>505.78000000000003</v>
      </c>
      <c r="M19" s="10">
        <f>2528.9*0.2</f>
        <v>505.78000000000003</v>
      </c>
      <c r="N19" s="10">
        <f>2528.9*0.2</f>
        <v>505.78000000000003</v>
      </c>
      <c r="O19" s="4">
        <f>SUM(C19:N19)</f>
        <v>6069.36</v>
      </c>
    </row>
    <row r="20" spans="1:15" ht="68.25" customHeight="1">
      <c r="A20" s="11" t="s">
        <v>8</v>
      </c>
      <c r="B20" s="10" t="s">
        <v>7</v>
      </c>
      <c r="C20" s="10"/>
      <c r="D20" s="10"/>
      <c r="E20" s="10"/>
      <c r="F20" s="10"/>
      <c r="G20" s="6"/>
      <c r="H20" s="9"/>
      <c r="I20" s="6">
        <v>5400</v>
      </c>
      <c r="J20" s="8"/>
      <c r="K20" s="6"/>
      <c r="L20" s="7"/>
      <c r="M20" s="7"/>
      <c r="N20" s="6"/>
      <c r="O20" s="4">
        <f>SUM(C20:N20)</f>
        <v>5400</v>
      </c>
    </row>
    <row r="21" spans="1:15" ht="15.75">
      <c r="A21" s="5" t="s">
        <v>6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>
        <f>O20+O19+O18+O17+O16+O15+O14+O13+O9</f>
        <v>661690.68025000009</v>
      </c>
    </row>
    <row r="23" spans="1:15" ht="15.75">
      <c r="B23" s="3" t="s">
        <v>5</v>
      </c>
      <c r="C23" s="3" t="s">
        <v>4</v>
      </c>
    </row>
    <row r="24" spans="1:15" ht="15.75">
      <c r="A24" t="s">
        <v>3</v>
      </c>
      <c r="B24" s="1">
        <v>443321.57</v>
      </c>
      <c r="C24" s="1">
        <v>409981.21</v>
      </c>
    </row>
    <row r="25" spans="1:15" ht="15.75">
      <c r="B25" s="1"/>
      <c r="C25" s="1"/>
    </row>
    <row r="26" spans="1:15" ht="15.75">
      <c r="A26" t="s">
        <v>2</v>
      </c>
      <c r="B26" s="2"/>
      <c r="C26" s="2">
        <f>C24-O21</f>
        <v>-251709.47025000007</v>
      </c>
    </row>
    <row r="27" spans="1:15" ht="15.75">
      <c r="B27" s="1"/>
      <c r="C27" s="1"/>
    </row>
    <row r="28" spans="1:15" ht="15.75">
      <c r="A28" t="s">
        <v>1</v>
      </c>
      <c r="B28" s="1"/>
      <c r="C28" s="1">
        <v>2528.9</v>
      </c>
    </row>
    <row r="29" spans="1:15" ht="15.75">
      <c r="A29" t="s">
        <v>0</v>
      </c>
      <c r="B29" s="1"/>
      <c r="C29" s="1">
        <v>62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Кр-29</vt:lpstr>
      <vt:lpstr>'Кр-29'!Область_печати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2018-12-03T04:14:34Z</dcterms:created>
  <dcterms:modified xsi:type="dcterms:W3CDTF">2018-12-03T04:14:48Z</dcterms:modified>
</cp:coreProperties>
</file>