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20055" windowHeight="9720"/>
  </bookViews>
  <sheets>
    <sheet name="Кон. - 73" sheetId="1" r:id="rId1"/>
  </sheets>
  <externalReferences>
    <externalReference r:id="rId2"/>
  </externalReferences>
  <definedNames>
    <definedName name="_xlnm.Print_Area" localSheetId="0">'Кон. - 73'!$A$1:$O$32</definedName>
  </definedNames>
  <calcPr calcId="124519"/>
</workbook>
</file>

<file path=xl/calcChain.xml><?xml version="1.0" encoding="utf-8"?>
<calcChain xmlns="http://schemas.openxmlformats.org/spreadsheetml/2006/main">
  <c r="B27" i="1"/>
  <c r="C27"/>
  <c r="C4"/>
  <c r="O4"/>
  <c r="O6"/>
  <c r="C7"/>
  <c r="D7"/>
  <c r="E7"/>
  <c r="F7"/>
  <c r="O7" s="1"/>
  <c r="O10" s="1"/>
  <c r="G7"/>
  <c r="H7"/>
  <c r="I7"/>
  <c r="J7"/>
  <c r="K7"/>
  <c r="O8"/>
  <c r="O14"/>
  <c r="O15"/>
  <c r="C17"/>
  <c r="D17"/>
  <c r="E17"/>
  <c r="F17"/>
  <c r="G17"/>
  <c r="H17"/>
  <c r="I17"/>
  <c r="J17"/>
  <c r="K17"/>
  <c r="O17"/>
  <c r="C18"/>
  <c r="D18"/>
  <c r="E18"/>
  <c r="F18"/>
  <c r="O18" s="1"/>
  <c r="G18"/>
  <c r="H18"/>
  <c r="I18"/>
  <c r="J18"/>
  <c r="K18"/>
  <c r="O19"/>
  <c r="O20"/>
  <c r="C29"/>
  <c r="C30" l="1"/>
  <c r="O21"/>
</calcChain>
</file>

<file path=xl/sharedStrings.xml><?xml version="1.0" encoding="utf-8"?>
<sst xmlns="http://schemas.openxmlformats.org/spreadsheetml/2006/main" count="66" uniqueCount="48">
  <si>
    <t>л/сч</t>
  </si>
  <si>
    <t xml:space="preserve">площадь </t>
  </si>
  <si>
    <t xml:space="preserve">остаток на начало 01.01.2019г. </t>
  </si>
  <si>
    <t xml:space="preserve">Остаток на начало 01.01.2018г. </t>
  </si>
  <si>
    <t>Итого за год, нежилые помещения:</t>
  </si>
  <si>
    <t>Итого за год, жилые помещения:</t>
  </si>
  <si>
    <t>Оплачено</t>
  </si>
  <si>
    <t>Начислено</t>
  </si>
  <si>
    <t>Итого:</t>
  </si>
  <si>
    <t>ООО "Курганоблсервис"</t>
  </si>
  <si>
    <t>Услуги по благоустройству территории</t>
  </si>
  <si>
    <t>ИП Соколов А.В.</t>
  </si>
  <si>
    <t>Паспортный</t>
  </si>
  <si>
    <t>Софтиком</t>
  </si>
  <si>
    <t>Услуги вычислительного центра</t>
  </si>
  <si>
    <t>ОДН</t>
  </si>
  <si>
    <t>Прогресс 2,5%</t>
  </si>
  <si>
    <t xml:space="preserve">ООО "Техник" 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</si>
  <si>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</si>
  <si>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Итого за год: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</si>
  <si>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</si>
  <si>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</si>
  <si>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</si>
  <si>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</si>
  <si>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</si>
  <si>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</si>
  <si>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</si>
  <si>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</si>
  <si>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</si>
  <si>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</si>
  <si>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</si>
  <si>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</si>
  <si>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работы</t>
  </si>
  <si>
    <t>Адрес: Конституции, дом 73           2018 г.</t>
  </si>
  <si>
    <t xml:space="preserve">Чистый двор (КГМ, без ТБО) </t>
  </si>
  <si>
    <t>Работа по обеспечению вывоза бытовых отходов</t>
  </si>
  <si>
    <t>Управление домом (аренда и содержание офисных, тех. помещений, програмное обеспечение, налоги, транспортные расходы, услуги связи, канцелярия)</t>
  </si>
  <si>
    <t>Материалы</t>
  </si>
  <si>
    <t xml:space="preserve">
Отопление;Изготовление регистров,Покраска ст.труб.Установка регистров Д-76 Под-4 
Отопление;Изготовление регистров,Покраска ст.труб.Установка регистров Д-76 Под-4 </t>
  </si>
  <si>
    <t xml:space="preserve">
Замена выкл.одноклавишного(под.4</t>
  </si>
  <si>
    <t xml:space="preserve">
Демонтаж чугунной трубы Ду 110 - 10,7 м.; Прокладка трубопровода КНС из ПП Ду 110 - 10,7 м. в кв. 20,24,28; Демонтаж стальной трубы Ду 32 - 4 м.; Прок</t>
  </si>
  <si>
    <t xml:space="preserve">
Демонтаж чугунной трубы Ду 110 - 1,9 м.; Прокладка трубопровода КНС из ПП Ду 110 - 1,9 м. в кв. </t>
  </si>
  <si>
    <t>Замена выкл. - 2 шт. в кв. 73</t>
  </si>
  <si>
    <t>Замена патрона - 1 шт. в кв. 30</t>
  </si>
  <si>
    <t>Разборка трубопроводов из водогазопроводных труб в зданиях и сооружениях: на сварке диаметром до 325 мм - 0,5 м.; Изготовление элементов и сборка узлов стальных трубопроводов диаметром 325 мм - 0,5 м.; Добавлять на каждый последующий стык свыше одного, диаметр трубопровода 325 мм - 4 шт.; Установка фланцевых соединений на стальных трубопроводах диаметром 325 мм - 2 шт.; Замена прокладок на фланцевых соединениях труб 325 мм - 2 шт. в подвале; Прокладка трубопровода ПП Ду 25 - 4 м.; Демонтаж стальной трубы Ду 25 - 4 м.; Врезка вентиля Ду 25 - 1 шт.; Врезка вентиля Ду 32 - 1 шт. в подвале</t>
  </si>
  <si>
    <t>Виды работ</t>
  </si>
  <si>
    <t>Адрес:Конституции, дом  73          2018 г.</t>
  </si>
  <si>
    <t>Итого</t>
  </si>
</sst>
</file>

<file path=xl/styles.xml><?xml version="1.0" encoding="utf-8"?>
<styleSheet xmlns="http://schemas.openxmlformats.org/spreadsheetml/2006/main">
  <numFmts count="3">
    <numFmt numFmtId="164" formatCode="#,##0.00_ ;[Red]\-#,##0.00\ "/>
    <numFmt numFmtId="165" formatCode="#,##0.00;[Red]\-#,##0.00"/>
    <numFmt numFmtId="166" formatCode="0.00;[Red]\-0.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2" fillId="0" borderId="0"/>
  </cellStyleXfs>
  <cellXfs count="42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" fontId="7" fillId="0" borderId="1" xfId="1" applyNumberFormat="1" applyFont="1" applyBorder="1" applyAlignment="1">
      <alignment horizontal="center" vertical="center" wrapText="1"/>
    </xf>
    <xf numFmtId="0" fontId="0" fillId="0" borderId="1" xfId="0" applyBorder="1"/>
    <xf numFmtId="166" fontId="7" fillId="0" borderId="1" xfId="2" applyNumberFormat="1" applyFont="1" applyBorder="1" applyAlignment="1">
      <alignment horizontal="center" vertical="center" wrapText="1"/>
    </xf>
    <xf numFmtId="165" fontId="7" fillId="0" borderId="1" xfId="3" applyNumberFormat="1" applyFont="1" applyBorder="1" applyAlignment="1">
      <alignment horizontal="center" vertical="center" wrapText="1"/>
    </xf>
    <xf numFmtId="165" fontId="7" fillId="0" borderId="1" xfId="4" applyNumberFormat="1" applyFont="1" applyBorder="1" applyAlignment="1">
      <alignment horizontal="center" vertical="center" wrapText="1"/>
    </xf>
    <xf numFmtId="166" fontId="7" fillId="0" borderId="1" xfId="3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2" fontId="7" fillId="0" borderId="1" xfId="2" applyNumberFormat="1" applyFont="1" applyBorder="1" applyAlignment="1">
      <alignment horizontal="center" vertical="center"/>
    </xf>
    <xf numFmtId="166" fontId="7" fillId="0" borderId="1" xfId="4" applyNumberFormat="1" applyFont="1" applyBorder="1" applyAlignment="1">
      <alignment horizontal="center" vertical="center"/>
    </xf>
    <xf numFmtId="165" fontId="7" fillId="0" borderId="1" xfId="3" applyNumberFormat="1" applyFont="1" applyBorder="1" applyAlignment="1">
      <alignment horizontal="center" vertical="center"/>
    </xf>
    <xf numFmtId="166" fontId="7" fillId="0" borderId="1" xfId="3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166" fontId="7" fillId="0" borderId="3" xfId="2" applyNumberFormat="1" applyFont="1" applyBorder="1" applyAlignment="1">
      <alignment horizontal="center" vertical="center" wrapText="1"/>
    </xf>
    <xf numFmtId="165" fontId="7" fillId="0" borderId="3" xfId="3" applyNumberFormat="1" applyFont="1" applyBorder="1" applyAlignment="1">
      <alignment horizontal="center" vertical="center" wrapText="1"/>
    </xf>
    <xf numFmtId="165" fontId="7" fillId="0" borderId="3" xfId="4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 wrapText="1"/>
    </xf>
    <xf numFmtId="0" fontId="8" fillId="0" borderId="4" xfId="5" applyNumberFormat="1" applyFont="1" applyBorder="1" applyAlignment="1">
      <alignment vertical="top" wrapText="1"/>
    </xf>
    <xf numFmtId="0" fontId="7" fillId="0" borderId="1" xfId="6" applyNumberFormat="1" applyFont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center" vertical="center" wrapText="1"/>
    </xf>
    <xf numFmtId="166" fontId="7" fillId="0" borderId="1" xfId="2" applyNumberFormat="1" applyFont="1" applyBorder="1" applyAlignment="1">
      <alignment horizontal="center" vertical="center"/>
    </xf>
    <xf numFmtId="2" fontId="7" fillId="0" borderId="1" xfId="6" applyNumberFormat="1" applyFont="1" applyBorder="1" applyAlignment="1">
      <alignment horizontal="center" vertical="center" wrapText="1"/>
    </xf>
    <xf numFmtId="165" fontId="7" fillId="0" borderId="1" xfId="4" applyNumberFormat="1" applyFont="1" applyBorder="1" applyAlignment="1">
      <alignment horizontal="center" vertical="center"/>
    </xf>
    <xf numFmtId="4" fontId="7" fillId="0" borderId="1" xfId="6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9">
    <cellStyle name="Обычный" xfId="0" builtinId="0"/>
    <cellStyle name="Обычный 2" xfId="6"/>
    <cellStyle name="Обычный 3" xfId="7"/>
    <cellStyle name="Обычный 4" xfId="8"/>
    <cellStyle name="Обычный_3-20а" xfId="3"/>
    <cellStyle name="Обычный_5-3" xfId="2"/>
    <cellStyle name="Обычный_Кон. - 73" xfId="5"/>
    <cellStyle name="Обычный_Кр-12" xfId="4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%20&#1087;&#1086;%20&#1076;&#1086;&#1084;&#1072;&#1084;/2017%20&#1075;&#1086;&#1076;/&#1047;&#1072;&#1087;&#1072;&#1076;&#1085;&#1099;&#1081;%202017&#1075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. - 10б"/>
      <sheetName val="Кон. - 34"/>
      <sheetName val="Кон. - 41"/>
      <sheetName val="Кон. - 45"/>
      <sheetName val="Кон. -47"/>
      <sheetName val="Кон. - 49"/>
      <sheetName val="Кон. -51"/>
      <sheetName val="Кон. - 55"/>
      <sheetName val="Кон. - 57"/>
      <sheetName val="Кон. - 58"/>
      <sheetName val="Кон. - 58а"/>
      <sheetName val="Кон. - 61"/>
      <sheetName val="Кон. - 62"/>
      <sheetName val="Кон. - 71"/>
      <sheetName val="Кон. - 73"/>
      <sheetName val="Галкино, 1"/>
      <sheetName val="Галкино, 5"/>
      <sheetName val="Галкино, 7"/>
      <sheetName val="Глинки, 20а"/>
      <sheetName val="Глинки, 22"/>
      <sheetName val="Дружбы, 8"/>
      <sheetName val="Ю-4"/>
      <sheetName val="Ю-6"/>
      <sheetName val="Б-20"/>
      <sheetName val="Кр-10"/>
      <sheetName val="Кр-12"/>
      <sheetName val="Кр-14"/>
      <sheetName val="Кр-15"/>
      <sheetName val="Кр-19"/>
      <sheetName val="Кр-2"/>
      <sheetName val="Кр-25"/>
      <sheetName val="Кр-29"/>
      <sheetName val="Кр-4"/>
      <sheetName val="Кр-7а"/>
      <sheetName val="Лист1"/>
    </sheetNames>
    <sheetDataSet>
      <sheetData sheetId="0"/>
      <sheetData sheetId="1"/>
      <sheetData sheetId="2"/>
      <sheetData sheetId="3"/>
      <sheetData sheetId="4">
        <row r="25">
          <cell r="C25">
            <v>-197280.43550000002</v>
          </cell>
        </row>
      </sheetData>
      <sheetData sheetId="5">
        <row r="26">
          <cell r="D26">
            <v>62892.221499999985</v>
          </cell>
        </row>
      </sheetData>
      <sheetData sheetId="6">
        <row r="25">
          <cell r="C25">
            <v>37524.547250000061</v>
          </cell>
        </row>
      </sheetData>
      <sheetData sheetId="7">
        <row r="25">
          <cell r="C25">
            <v>91994.42425000004</v>
          </cell>
        </row>
      </sheetData>
      <sheetData sheetId="8">
        <row r="25">
          <cell r="C25">
            <v>25710.805250000092</v>
          </cell>
        </row>
      </sheetData>
      <sheetData sheetId="9">
        <row r="29">
          <cell r="C29">
            <v>-69158.315000000061</v>
          </cell>
        </row>
      </sheetData>
      <sheetData sheetId="10"/>
      <sheetData sheetId="11">
        <row r="27">
          <cell r="C27">
            <v>-124896.12724999996</v>
          </cell>
        </row>
      </sheetData>
      <sheetData sheetId="12">
        <row r="29">
          <cell r="C29">
            <v>-77917.541749999858</v>
          </cell>
        </row>
      </sheetData>
      <sheetData sheetId="13">
        <row r="27">
          <cell r="C27">
            <v>63207.921499999997</v>
          </cell>
        </row>
      </sheetData>
      <sheetData sheetId="14">
        <row r="26">
          <cell r="C26">
            <v>158399.61350000009</v>
          </cell>
        </row>
      </sheetData>
      <sheetData sheetId="15">
        <row r="27">
          <cell r="C27">
            <v>-35012.417249999999</v>
          </cell>
        </row>
      </sheetData>
      <sheetData sheetId="16">
        <row r="25">
          <cell r="C25">
            <v>-138763.55274999992</v>
          </cell>
        </row>
      </sheetData>
      <sheetData sheetId="17">
        <row r="25">
          <cell r="C25">
            <v>10293.260000000068</v>
          </cell>
        </row>
      </sheetData>
      <sheetData sheetId="18">
        <row r="25">
          <cell r="C25">
            <v>-9911.9440000000177</v>
          </cell>
        </row>
      </sheetData>
      <sheetData sheetId="19">
        <row r="24">
          <cell r="C24">
            <v>-162417.78799999994</v>
          </cell>
        </row>
      </sheetData>
      <sheetData sheetId="20">
        <row r="26">
          <cell r="C26">
            <v>-519051.30049999966</v>
          </cell>
        </row>
      </sheetData>
      <sheetData sheetId="21"/>
      <sheetData sheetId="22"/>
      <sheetData sheetId="23">
        <row r="28">
          <cell r="C28">
            <v>410594.54524999997</v>
          </cell>
        </row>
      </sheetData>
      <sheetData sheetId="24">
        <row r="26">
          <cell r="C26">
            <v>44840.562749999925</v>
          </cell>
        </row>
      </sheetData>
      <sheetData sheetId="25"/>
      <sheetData sheetId="26">
        <row r="24">
          <cell r="C24">
            <v>80057.927000000025</v>
          </cell>
        </row>
      </sheetData>
      <sheetData sheetId="27">
        <row r="24">
          <cell r="C24">
            <v>41364.799999999988</v>
          </cell>
        </row>
      </sheetData>
      <sheetData sheetId="28">
        <row r="25">
          <cell r="C25">
            <v>10762.847249999992</v>
          </cell>
        </row>
      </sheetData>
      <sheetData sheetId="29"/>
      <sheetData sheetId="30">
        <row r="25">
          <cell r="C25">
            <v>127024.87124999997</v>
          </cell>
        </row>
      </sheetData>
      <sheetData sheetId="31">
        <row r="26">
          <cell r="C26">
            <v>-273277.21025000006</v>
          </cell>
        </row>
      </sheetData>
      <sheetData sheetId="32"/>
      <sheetData sheetId="33">
        <row r="23">
          <cell r="C23">
            <v>42745.54324999993</v>
          </cell>
        </row>
      </sheetData>
      <sheetData sheetId="3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view="pageBreakPreview" topLeftCell="A9" zoomScale="78" zoomScaleSheetLayoutView="78" workbookViewId="0">
      <selection activeCell="A27" sqref="A27"/>
    </sheetView>
  </sheetViews>
  <sheetFormatPr defaultRowHeight="15"/>
  <cols>
    <col min="1" max="1" width="37.28515625" customWidth="1"/>
    <col min="2" max="2" width="19.140625" customWidth="1"/>
    <col min="3" max="3" width="34.28515625" customWidth="1"/>
    <col min="4" max="4" width="10.5703125" customWidth="1"/>
    <col min="5" max="5" width="11.28515625" customWidth="1"/>
    <col min="6" max="6" width="10.28515625" customWidth="1"/>
    <col min="7" max="8" width="11" customWidth="1"/>
    <col min="9" max="9" width="23.42578125" customWidth="1"/>
    <col min="10" max="10" width="14.7109375" customWidth="1"/>
    <col min="11" max="11" width="28.28515625" customWidth="1"/>
    <col min="12" max="12" width="10.140625" customWidth="1"/>
    <col min="13" max="13" width="11.85546875" customWidth="1"/>
    <col min="14" max="14" width="14.140625" customWidth="1"/>
    <col min="15" max="15" width="14.85546875" customWidth="1"/>
  </cols>
  <sheetData>
    <row r="1" spans="1:15" ht="15.75">
      <c r="A1" s="40" t="s">
        <v>46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.75">
      <c r="A3" s="23" t="s">
        <v>32</v>
      </c>
      <c r="B3" s="23"/>
      <c r="C3" s="23" t="s">
        <v>31</v>
      </c>
      <c r="D3" s="23" t="s">
        <v>30</v>
      </c>
      <c r="E3" s="23" t="s">
        <v>29</v>
      </c>
      <c r="F3" s="23" t="s">
        <v>28</v>
      </c>
      <c r="G3" s="22" t="s">
        <v>27</v>
      </c>
      <c r="H3" s="22" t="s">
        <v>26</v>
      </c>
      <c r="I3" s="22" t="s">
        <v>25</v>
      </c>
      <c r="J3" s="22" t="s">
        <v>24</v>
      </c>
      <c r="K3" s="22" t="s">
        <v>23</v>
      </c>
      <c r="L3" s="22" t="s">
        <v>22</v>
      </c>
      <c r="M3" s="22" t="s">
        <v>21</v>
      </c>
      <c r="N3" s="22" t="s">
        <v>20</v>
      </c>
      <c r="O3" s="21" t="s">
        <v>19</v>
      </c>
    </row>
    <row r="4" spans="1:15" ht="96.75" customHeight="1">
      <c r="A4" s="20" t="s">
        <v>18</v>
      </c>
      <c r="B4" s="41" t="s">
        <v>17</v>
      </c>
      <c r="C4" s="8">
        <f>6089+4508</f>
        <v>10597</v>
      </c>
      <c r="D4" s="13">
        <v>63</v>
      </c>
      <c r="E4" s="39">
        <v>317</v>
      </c>
      <c r="F4" s="37"/>
      <c r="G4" s="37"/>
      <c r="H4" s="39"/>
      <c r="I4" s="39"/>
      <c r="J4" s="38">
        <v>533</v>
      </c>
      <c r="K4" s="26">
        <v>4687</v>
      </c>
      <c r="L4" s="37"/>
      <c r="M4" s="37">
        <v>37</v>
      </c>
      <c r="N4" s="36">
        <v>517</v>
      </c>
      <c r="O4" s="6">
        <f>SUM(C4:N4)</f>
        <v>16751</v>
      </c>
    </row>
    <row r="5" spans="1:15" ht="360.75" customHeight="1">
      <c r="A5" s="20" t="s">
        <v>45</v>
      </c>
      <c r="B5" s="41"/>
      <c r="C5" s="8" t="s">
        <v>44</v>
      </c>
      <c r="D5" s="35" t="s">
        <v>43</v>
      </c>
      <c r="E5" s="34" t="s">
        <v>42</v>
      </c>
      <c r="F5" s="34"/>
      <c r="G5" s="17"/>
      <c r="H5" s="18"/>
      <c r="I5" s="17"/>
      <c r="J5" s="33" t="s">
        <v>41</v>
      </c>
      <c r="K5" s="33" t="s">
        <v>40</v>
      </c>
      <c r="L5" s="17"/>
      <c r="M5" s="33" t="s">
        <v>39</v>
      </c>
      <c r="N5" s="33" t="s">
        <v>38</v>
      </c>
      <c r="O5" s="6"/>
    </row>
    <row r="6" spans="1:15" ht="31.5" customHeight="1">
      <c r="A6" s="20" t="s">
        <v>37</v>
      </c>
      <c r="B6" s="19"/>
      <c r="C6" s="19">
        <v>10906.7</v>
      </c>
      <c r="D6" s="19">
        <v>6898.69</v>
      </c>
      <c r="E6" s="13">
        <v>66.8</v>
      </c>
      <c r="F6" s="32">
        <v>1045.28</v>
      </c>
      <c r="G6" s="32"/>
      <c r="H6" s="32"/>
      <c r="I6" s="31"/>
      <c r="J6" s="31">
        <v>2462.38</v>
      </c>
      <c r="K6" s="30">
        <v>2472.9499999999998</v>
      </c>
      <c r="L6" s="31"/>
      <c r="M6" s="30">
        <v>33.4</v>
      </c>
      <c r="N6" s="29">
        <v>1610.4</v>
      </c>
      <c r="O6" s="6">
        <f>SUM(B6:N6)</f>
        <v>25496.600000000002</v>
      </c>
    </row>
    <row r="7" spans="1:15" ht="78.75">
      <c r="A7" s="28" t="s">
        <v>36</v>
      </c>
      <c r="B7" s="19"/>
      <c r="C7" s="19">
        <f t="shared" ref="C7:K7" si="0">2510.2*4.1</f>
        <v>10291.819999999998</v>
      </c>
      <c r="D7" s="19">
        <f t="shared" si="0"/>
        <v>10291.819999999998</v>
      </c>
      <c r="E7" s="19">
        <f t="shared" si="0"/>
        <v>10291.819999999998</v>
      </c>
      <c r="F7" s="19">
        <f t="shared" si="0"/>
        <v>10291.819999999998</v>
      </c>
      <c r="G7" s="19">
        <f t="shared" si="0"/>
        <v>10291.819999999998</v>
      </c>
      <c r="H7" s="19">
        <f t="shared" si="0"/>
        <v>10291.819999999998</v>
      </c>
      <c r="I7" s="19">
        <f t="shared" si="0"/>
        <v>10291.819999999998</v>
      </c>
      <c r="J7" s="19">
        <f t="shared" si="0"/>
        <v>10291.819999999998</v>
      </c>
      <c r="K7" s="19">
        <f t="shared" si="0"/>
        <v>10291.819999999998</v>
      </c>
      <c r="L7" s="19">
        <v>10291.82</v>
      </c>
      <c r="M7" s="19">
        <v>10291.82</v>
      </c>
      <c r="N7" s="19">
        <v>10291.82</v>
      </c>
      <c r="O7" s="6">
        <f>SUM(C7:N7)</f>
        <v>123501.84</v>
      </c>
    </row>
    <row r="8" spans="1:15" ht="126" customHeight="1">
      <c r="A8" s="20" t="s">
        <v>35</v>
      </c>
      <c r="B8" s="8" t="s">
        <v>34</v>
      </c>
      <c r="C8" s="8">
        <v>1466.52</v>
      </c>
      <c r="D8" s="8">
        <v>582.34</v>
      </c>
      <c r="E8" s="13">
        <v>742.5</v>
      </c>
      <c r="F8" s="13">
        <v>618.86</v>
      </c>
      <c r="G8" s="13">
        <v>495</v>
      </c>
      <c r="H8" s="13"/>
      <c r="I8" s="13"/>
      <c r="J8" s="13"/>
      <c r="K8" s="13"/>
      <c r="L8" s="13"/>
      <c r="M8" s="13"/>
      <c r="N8" s="13">
        <v>580</v>
      </c>
      <c r="O8" s="11">
        <f>SUM(C8:N8)</f>
        <v>4485.22</v>
      </c>
    </row>
    <row r="9" spans="1:15" ht="15.75">
      <c r="A9" s="20"/>
      <c r="B9" s="8"/>
      <c r="C9" s="8"/>
      <c r="D9" s="8"/>
      <c r="E9" s="8"/>
      <c r="F9" s="8"/>
      <c r="G9" s="26"/>
      <c r="H9" s="27"/>
      <c r="I9" s="25"/>
      <c r="J9" s="24"/>
      <c r="K9" s="26"/>
      <c r="L9" s="25"/>
      <c r="M9" s="24"/>
      <c r="N9" s="24"/>
      <c r="O9" s="6"/>
    </row>
    <row r="10" spans="1:15" ht="15.75">
      <c r="A10" s="7" t="s">
        <v>8</v>
      </c>
      <c r="B10" s="7"/>
      <c r="C10" s="7"/>
      <c r="D10" s="7"/>
      <c r="E10" s="7"/>
      <c r="F10" s="7"/>
      <c r="G10" s="6"/>
      <c r="H10" s="6"/>
      <c r="I10" s="6"/>
      <c r="J10" s="6"/>
      <c r="K10" s="6"/>
      <c r="L10" s="6"/>
      <c r="M10" s="6"/>
      <c r="N10" s="6"/>
      <c r="O10" s="6">
        <f>SUM(O4:O9)</f>
        <v>170234.66</v>
      </c>
    </row>
    <row r="11" spans="1:15" ht="15.75">
      <c r="A11" s="40" t="s">
        <v>33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</row>
    <row r="12" spans="1:15" ht="15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15.75">
      <c r="A13" s="23" t="s">
        <v>32</v>
      </c>
      <c r="B13" s="23"/>
      <c r="C13" s="23" t="s">
        <v>31</v>
      </c>
      <c r="D13" s="23" t="s">
        <v>30</v>
      </c>
      <c r="E13" s="23" t="s">
        <v>29</v>
      </c>
      <c r="F13" s="23" t="s">
        <v>28</v>
      </c>
      <c r="G13" s="22" t="s">
        <v>27</v>
      </c>
      <c r="H13" s="22" t="s">
        <v>26</v>
      </c>
      <c r="I13" s="22" t="s">
        <v>25</v>
      </c>
      <c r="J13" s="22" t="s">
        <v>24</v>
      </c>
      <c r="K13" s="22" t="s">
        <v>23</v>
      </c>
      <c r="L13" s="22" t="s">
        <v>22</v>
      </c>
      <c r="M13" s="22" t="s">
        <v>21</v>
      </c>
      <c r="N13" s="22" t="s">
        <v>20</v>
      </c>
      <c r="O13" s="21" t="s">
        <v>19</v>
      </c>
    </row>
    <row r="14" spans="1:15" ht="162.75" customHeight="1">
      <c r="A14" s="20" t="s">
        <v>18</v>
      </c>
      <c r="B14" s="8" t="s">
        <v>17</v>
      </c>
      <c r="C14" s="13">
        <v>8811</v>
      </c>
      <c r="D14" s="13">
        <v>8811</v>
      </c>
      <c r="E14" s="13">
        <v>8811</v>
      </c>
      <c r="F14" s="13">
        <v>8811</v>
      </c>
      <c r="G14" s="13">
        <v>8811</v>
      </c>
      <c r="H14" s="13">
        <v>8811</v>
      </c>
      <c r="I14" s="13">
        <v>8811</v>
      </c>
      <c r="J14" s="13">
        <v>8811</v>
      </c>
      <c r="K14" s="13">
        <v>8811</v>
      </c>
      <c r="L14" s="13">
        <v>8811</v>
      </c>
      <c r="M14" s="13">
        <v>8811</v>
      </c>
      <c r="N14" s="13">
        <v>8811</v>
      </c>
      <c r="O14" s="6">
        <f>SUM(C14:N14)</f>
        <v>105732</v>
      </c>
    </row>
    <row r="15" spans="1:15" ht="15.75">
      <c r="A15" s="9" t="s">
        <v>16</v>
      </c>
      <c r="B15" s="8"/>
      <c r="C15" s="19"/>
      <c r="D15" s="19"/>
      <c r="E15" s="19"/>
      <c r="F15" s="19"/>
      <c r="G15" s="17"/>
      <c r="H15" s="18"/>
      <c r="I15" s="17"/>
      <c r="J15" s="17"/>
      <c r="K15" s="16"/>
      <c r="L15" s="17"/>
      <c r="M15" s="16"/>
      <c r="N15" s="15"/>
      <c r="O15" s="6">
        <f>C25*2.5/100</f>
        <v>10477.5165</v>
      </c>
    </row>
    <row r="16" spans="1:15" ht="28.5" customHeight="1">
      <c r="A16" s="12" t="s">
        <v>15</v>
      </c>
      <c r="B16" s="14"/>
      <c r="C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6">
        <v>37703.620000000003</v>
      </c>
    </row>
    <row r="17" spans="1:15" ht="27" customHeight="1">
      <c r="A17" s="12" t="s">
        <v>14</v>
      </c>
      <c r="B17" s="8" t="s">
        <v>13</v>
      </c>
      <c r="C17" s="8">
        <f t="shared" ref="C17:K17" si="1">64*4</f>
        <v>256</v>
      </c>
      <c r="D17" s="8">
        <f t="shared" si="1"/>
        <v>256</v>
      </c>
      <c r="E17" s="8">
        <f t="shared" si="1"/>
        <v>256</v>
      </c>
      <c r="F17" s="8">
        <f t="shared" si="1"/>
        <v>256</v>
      </c>
      <c r="G17" s="8">
        <f t="shared" si="1"/>
        <v>256</v>
      </c>
      <c r="H17" s="8">
        <f t="shared" si="1"/>
        <v>256</v>
      </c>
      <c r="I17" s="8">
        <f t="shared" si="1"/>
        <v>256</v>
      </c>
      <c r="J17" s="8">
        <f t="shared" si="1"/>
        <v>256</v>
      </c>
      <c r="K17" s="8">
        <f t="shared" si="1"/>
        <v>256</v>
      </c>
      <c r="L17" s="8">
        <v>256</v>
      </c>
      <c r="M17" s="8">
        <v>256</v>
      </c>
      <c r="N17" s="8">
        <v>256</v>
      </c>
      <c r="O17" s="11">
        <f>SUM(C17:N17)</f>
        <v>3072</v>
      </c>
    </row>
    <row r="18" spans="1:15" ht="31.5" customHeight="1">
      <c r="A18" s="9" t="s">
        <v>12</v>
      </c>
      <c r="B18" s="10"/>
      <c r="C18" s="8">
        <f t="shared" ref="C18:K18" si="2">2510.2*0.2</f>
        <v>502.03999999999996</v>
      </c>
      <c r="D18" s="8">
        <f t="shared" si="2"/>
        <v>502.03999999999996</v>
      </c>
      <c r="E18" s="8">
        <f t="shared" si="2"/>
        <v>502.03999999999996</v>
      </c>
      <c r="F18" s="8">
        <f t="shared" si="2"/>
        <v>502.03999999999996</v>
      </c>
      <c r="G18" s="8">
        <f t="shared" si="2"/>
        <v>502.03999999999996</v>
      </c>
      <c r="H18" s="8">
        <f t="shared" si="2"/>
        <v>502.03999999999996</v>
      </c>
      <c r="I18" s="8">
        <f t="shared" si="2"/>
        <v>502.03999999999996</v>
      </c>
      <c r="J18" s="8">
        <f t="shared" si="2"/>
        <v>502.03999999999996</v>
      </c>
      <c r="K18" s="8">
        <f t="shared" si="2"/>
        <v>502.03999999999996</v>
      </c>
      <c r="L18" s="8">
        <v>502.04</v>
      </c>
      <c r="M18" s="8">
        <v>502.04</v>
      </c>
      <c r="N18" s="8">
        <v>502.04</v>
      </c>
      <c r="O18" s="6">
        <f>SUM(C18:N18)</f>
        <v>6024.48</v>
      </c>
    </row>
    <row r="19" spans="1:15" ht="56.25" customHeight="1">
      <c r="A19" s="9" t="s">
        <v>10</v>
      </c>
      <c r="B19" s="8" t="s">
        <v>11</v>
      </c>
      <c r="C19" s="8">
        <v>6200</v>
      </c>
      <c r="D19" s="8">
        <v>6200</v>
      </c>
      <c r="E19" s="8">
        <v>6200</v>
      </c>
      <c r="F19" s="8">
        <v>6200</v>
      </c>
      <c r="G19" s="8">
        <v>6200</v>
      </c>
      <c r="H19" s="8">
        <v>6200</v>
      </c>
      <c r="I19" s="8"/>
      <c r="J19" s="8"/>
      <c r="K19" s="8"/>
      <c r="L19" s="8"/>
      <c r="M19" s="8"/>
      <c r="N19" s="8"/>
      <c r="O19" s="6">
        <f>SUM(C19:N19)</f>
        <v>37200</v>
      </c>
    </row>
    <row r="20" spans="1:15" ht="45.75" customHeight="1">
      <c r="A20" s="9" t="s">
        <v>10</v>
      </c>
      <c r="B20" s="8" t="s">
        <v>9</v>
      </c>
      <c r="C20" s="8"/>
      <c r="D20" s="8"/>
      <c r="E20" s="8"/>
      <c r="F20" s="8"/>
      <c r="G20" s="8"/>
      <c r="H20" s="8"/>
      <c r="I20" s="8">
        <v>6200</v>
      </c>
      <c r="J20" s="8">
        <v>6200</v>
      </c>
      <c r="K20" s="8">
        <v>6200</v>
      </c>
      <c r="L20" s="8">
        <v>6200</v>
      </c>
      <c r="M20" s="8">
        <v>6200</v>
      </c>
      <c r="N20" s="8">
        <v>6200</v>
      </c>
      <c r="O20" s="6">
        <f>SUM(C20:N20)</f>
        <v>37200</v>
      </c>
    </row>
    <row r="21" spans="1:15" ht="15.75">
      <c r="A21" s="7" t="s">
        <v>8</v>
      </c>
      <c r="B21" s="7"/>
      <c r="C21" s="7"/>
      <c r="D21" s="7"/>
      <c r="E21" s="7"/>
      <c r="F21" s="7"/>
      <c r="G21" s="6"/>
      <c r="H21" s="6"/>
      <c r="I21" s="6"/>
      <c r="J21" s="6"/>
      <c r="K21" s="6"/>
      <c r="L21" s="6"/>
      <c r="M21" s="6"/>
      <c r="N21" s="6"/>
      <c r="O21" s="6">
        <f>O19+O18+O17+O16+O15+O14+O10+O20</f>
        <v>407644.27650000004</v>
      </c>
    </row>
    <row r="24" spans="1:15" ht="15.75">
      <c r="A24" s="2"/>
      <c r="B24" s="5" t="s">
        <v>7</v>
      </c>
      <c r="C24" s="5" t="s">
        <v>6</v>
      </c>
    </row>
    <row r="25" spans="1:15" ht="15.75">
      <c r="A25" s="4" t="s">
        <v>5</v>
      </c>
      <c r="B25" s="1">
        <v>415564.2</v>
      </c>
      <c r="C25" s="1">
        <v>419100.66</v>
      </c>
    </row>
    <row r="26" spans="1:15" ht="15.75">
      <c r="A26" s="4" t="s">
        <v>4</v>
      </c>
      <c r="B26" s="1">
        <v>147836.43</v>
      </c>
      <c r="C26" s="1">
        <v>155420.99</v>
      </c>
    </row>
    <row r="27" spans="1:15" ht="15.75">
      <c r="A27" s="4" t="s">
        <v>47</v>
      </c>
      <c r="B27" s="1">
        <f>SUM(B25:B26)</f>
        <v>563400.63</v>
      </c>
      <c r="C27" s="1">
        <f>SUM(C25:C26)</f>
        <v>574521.64999999991</v>
      </c>
    </row>
    <row r="28" spans="1:15" ht="15.75">
      <c r="A28" s="4"/>
      <c r="B28" s="1"/>
      <c r="C28" s="1"/>
    </row>
    <row r="29" spans="1:15" ht="15.75">
      <c r="A29" s="2" t="s">
        <v>3</v>
      </c>
      <c r="B29" s="3"/>
      <c r="C29" s="3">
        <f>'[1]Кон. - 73'!$C$26</f>
        <v>158399.61350000009</v>
      </c>
    </row>
    <row r="30" spans="1:15" ht="15.75">
      <c r="A30" s="2" t="s">
        <v>2</v>
      </c>
      <c r="B30" s="1"/>
      <c r="C30" s="3">
        <f>C25+C26+C29-O21</f>
        <v>325276.98699999996</v>
      </c>
    </row>
    <row r="31" spans="1:15" ht="15.75">
      <c r="A31" s="2" t="s">
        <v>1</v>
      </c>
      <c r="B31" s="1"/>
      <c r="C31" s="1">
        <v>2510.1999999999998</v>
      </c>
    </row>
    <row r="32" spans="1:15" ht="15.75">
      <c r="A32" s="2" t="s">
        <v>0</v>
      </c>
      <c r="B32" s="1"/>
      <c r="C32" s="1">
        <v>64</v>
      </c>
    </row>
    <row r="33" spans="2:3" ht="15.75">
      <c r="B33" s="1"/>
      <c r="C33" s="1"/>
    </row>
  </sheetData>
  <mergeCells count="3">
    <mergeCell ref="A1:O1"/>
    <mergeCell ref="B4:B5"/>
    <mergeCell ref="A11:O11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Кон. - 73</vt:lpstr>
      <vt:lpstr>'Кон. - 73'!Область_печати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Евгений</cp:lastModifiedBy>
  <dcterms:created xsi:type="dcterms:W3CDTF">2020-06-09T10:07:30Z</dcterms:created>
  <dcterms:modified xsi:type="dcterms:W3CDTF">2020-06-09T12:45:26Z</dcterms:modified>
</cp:coreProperties>
</file>