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Кон. - 71" sheetId="1" r:id="rId1"/>
  </sheets>
  <externalReferences>
    <externalReference r:id="rId2"/>
  </externalReferences>
  <definedNames>
    <definedName name="_xlnm.Print_Area" localSheetId="0">'Кон. - 71'!$A$1:$O$29</definedName>
  </definedNames>
  <calcPr calcId="124519"/>
</workbook>
</file>

<file path=xl/calcChain.xml><?xml version="1.0" encoding="utf-8"?>
<calcChain xmlns="http://schemas.openxmlformats.org/spreadsheetml/2006/main">
  <c r="D4" i="1"/>
  <c r="E4"/>
  <c r="O4"/>
  <c r="O6"/>
  <c r="C7"/>
  <c r="D7"/>
  <c r="E7"/>
  <c r="O7" s="1"/>
  <c r="F7"/>
  <c r="G7"/>
  <c r="H7"/>
  <c r="I7"/>
  <c r="J7"/>
  <c r="K7"/>
  <c r="O8"/>
  <c r="O14"/>
  <c r="O15"/>
  <c r="O16"/>
  <c r="C18"/>
  <c r="D18"/>
  <c r="E18"/>
  <c r="O18" s="1"/>
  <c r="F18"/>
  <c r="G18"/>
  <c r="H18"/>
  <c r="I18"/>
  <c r="J18"/>
  <c r="K18"/>
  <c r="C19"/>
  <c r="O19" s="1"/>
  <c r="D19"/>
  <c r="E19"/>
  <c r="F19"/>
  <c r="G19"/>
  <c r="H19"/>
  <c r="I19"/>
  <c r="J19"/>
  <c r="K19"/>
  <c r="O20"/>
  <c r="O21"/>
  <c r="O22"/>
  <c r="B24"/>
  <c r="B29" l="1"/>
  <c r="O23"/>
  <c r="O10"/>
</calcChain>
</file>

<file path=xl/sharedStrings.xml><?xml version="1.0" encoding="utf-8"?>
<sst xmlns="http://schemas.openxmlformats.org/spreadsheetml/2006/main" count="73" uniqueCount="55">
  <si>
    <t>Остаток с учетом прошлых периодов</t>
  </si>
  <si>
    <t>Итого  за год нежилые помещения ОПЛАЧЕНО</t>
  </si>
  <si>
    <t>Итого  за год нежилые помещения НАЧИСЛЕНО</t>
  </si>
  <si>
    <t>Площадь</t>
  </si>
  <si>
    <t>Итого  за год жилые помещения ОПЛАЧЕНО</t>
  </si>
  <si>
    <t>Л/сч</t>
  </si>
  <si>
    <t>Итого  за год жилые помещения НАЧИСЛЕНО</t>
  </si>
  <si>
    <t>Остаток на начало 01.01.2018г.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</si>
  <si>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</si>
  <si>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</si>
  <si>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</si>
  <si>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</si>
  <si>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Акционерное общество "Водный Союз"</t>
  </si>
  <si>
    <t>Услуга по отключению и включению водопроводных сетей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</si>
  <si>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</si>
  <si>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</si>
  <si>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</si>
  <si>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</si>
  <si>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</si>
  <si>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"Дорсервис"
</t>
  </si>
  <si>
    <t>Ремонт подъездных козырьков; Ремонт деформационных швов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</si>
  <si>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</si>
  <si>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</si>
  <si>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</si>
  <si>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</si>
  <si>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</si>
  <si>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</si>
  <si>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</si>
  <si>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</si>
  <si>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</si>
  <si>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</si>
  <si>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</si>
  <si>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</si>
  <si>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</si>
  <si>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</si>
  <si>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</si>
  <si>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</si>
  <si>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   Конституции, дом 71          2018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</si>
  <si>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</si>
  <si>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</si>
  <si>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</si>
  <si>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</si>
  <si>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Демонтаж ст.трубыДу32,Прокладка трубопроводаППду32демонтаж чуг.трубыДУ110,прок-ка труб-да КНС из ПП Ду 110   Прокладка трубопроводаППДу,25Демонтаж стальной трубы Ду 25</t>
  </si>
  <si>
    <t>Демонтаж ст.трубы,прокладка трубопровода   Замена контактов предохранителей,замена крепежа и очистка от корозии,Замена выключ</t>
  </si>
  <si>
    <t>Врезка в трубопровод Ду -15</t>
  </si>
  <si>
    <t>Врезка вентиля Ду 25 - 1 шт.; Демонтаж стальной трубы Ду 25 - 2 м.; Прокладка трубопровода ПП Ду 32 - 2 м. ГВС; Демонтаж стальной трубы Ду 25 - 8 м.; Прокладка трубопровода ПП Ду 25 - 8 м.; Врезка вентиля Ду 20 - 2 шт. в кв. 28,32,45</t>
  </si>
  <si>
    <t xml:space="preserve">Ремонт подъезда ;Ремонт штукатурки стен;Окраска стен,очистка и окраска окон,дверей решеток,лестничных маршей,поручней,окраска стальных труб,Установка и разборка инвентарных лесов </t>
  </si>
  <si>
    <t>Демонтаж стальной трубы Ду 25 - 4 м.; Прокладка трубопровода ПП Ду 25 - 4 м. в кв. 40,44   Свищ на стальной трубе в кв. 46: Врезка вентиля Ду 20 - 2 шт.; Прокладка трубопровода ПП Ду 25 - 6 м.; Демонтаж стальной трубы Ду 25 - 6 м.</t>
  </si>
  <si>
    <t>Свищ на стальной трубе: Демонтаж стальной трубы Ду 25 - 2 м.; Прокладка трубопровода ПП Ду 25 - 2 м.; Врезка вентиля ПП Ду 25 - 1 шт.</t>
  </si>
  <si>
    <t>Полотно х/б нетканное перчатки х/б ,веник</t>
  </si>
  <si>
    <t>Демонтаж стальной трубы Ду 57 - 4 м.; Прокладка трубопровода ПП Ду 50 - 4 м. ХВС; Прокладка трубопровода ПП Ду 63 - 6 м.; Демонтаж стальной трубы Ду 57 - 6 м. ГВС Замена патрона - 1 шт. 4 подъезд</t>
  </si>
  <si>
    <t xml:space="preserve">Прокладка стальной трубы Ду 108 - 6,5 м.; Прокладка стальной трубы Ду 89 - 1 м.; Демонтаж стальной трубы Ду 89 - 1 м.; Демонтаж стальной трубы Ду 108 - 6,5 м. - отоплениеЗамена выкоючателя - 4 шт.; Замена контактов - 4 шт.; Очистка коммутации "РЩ"  ВРУ от пыли, ржавчины - 2 подъезд; Зачистка "0" шины "РЩ" ВРУ; Затягивание провода в кабель/рукав; Демонтаж дефектной эл. проводки - 12 п.м.; Монтаж светильника - 1 шт.; Монтаж проводки-12 п.м.; Замена выкл. - 1 шт.; Монтаж коробки - 1 шт.; Проверка "R" изоляции кабелей фаз А,В,С на 4 подъезд; Протягивание 3х ниток кабеля в трубу гофру - 187 п.м.; Монтаж кабеля/провода - 187 п.м.; Крепление провода в гофре - 187 п.м.; Крепление кабеля в гофре - 96 шт.; Крепление клипс - 96 шт.; Выполнение стыковых соединений силового кабеля сжимом - 9 шт.; Зажим плавких вставок - 3 шт.подъезд 4   </t>
  </si>
  <si>
    <t>Разборка плинтусов деревянных из пластмассовых материалов - 17,2 м.; Разборка покрытия полов из линолеума - 17,85 кв.м.; Разборка покрытия полов из ДСП в один слой - 17,85 кв.м.; Разборка оснований покрытия полов - 2,55 кв.м.; Устройство покрытий дощатых толщиной 28мм - 2,55 кв.м.; Устройство покрытий из плит ДСП - 17,85 кв.м.; Устройство покрытий из линолиума - 17,85 кв.м.; Устройство плинтусов деревянных - 17,2 м. Демонтаж стальной трубы Ду 32 - 6 м.; Демонтаж стальной трубы Ду 40 - 12 м.; Демонтаж стальной трубы Ду 57 - 16 м.; Прокладка трубопровода ПП Ду 32 - 6 м.; Прокладка трубопровода ПП Ду 40 - 12 м.; Прокладка трубопровода ПП Ду 63 - 16 м. - отопление; Врезка вентиля Ду 15 - 2 шт.; Демонтаж стальной трубы Д 15 - 4 м.; Прокладка трубопровода ПП Ду 20 - 4 м. отопление на чердаке; Демонтаж стальной трубы Ду 20 - 4 м.; Прокладка трубопровода ПП Ду 20 - 4 м.; Врезка вентиля Ду 15 - 1 шт. чердакМонтаж кабеля - 70 п.м. по фасаду здания от "ВРУ" 2-го подъезда до кв. 55 2 го этажа четвертого подъезда; Сверление перфорат. отвер. под дюбель/гвоздь - 65 шт.- 4 подъезд</t>
  </si>
  <si>
    <t>Виды работ</t>
  </si>
  <si>
    <t>Адрес:  Конституции, дом  71         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</si>
</sst>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</cellStyleXfs>
  <cellXfs count="57">
    <xf numFmtId="0" fontId="0" fillId="0" borderId="0" xfId="0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/>
    <xf numFmtId="165" fontId="8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 wrapText="1"/>
    </xf>
    <xf numFmtId="165" fontId="8" fillId="0" borderId="1" xfId="3" applyNumberFormat="1" applyFont="1" applyBorder="1" applyAlignment="1">
      <alignment horizontal="center" vertical="center"/>
    </xf>
    <xf numFmtId="165" fontId="8" fillId="0" borderId="1" xfId="4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6" fontId="8" fillId="0" borderId="1" xfId="3" applyNumberFormat="1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65" fontId="8" fillId="0" borderId="1" xfId="5" applyNumberFormat="1" applyFont="1" applyBorder="1" applyAlignment="1">
      <alignment horizontal="center" vertical="center" wrapText="1"/>
    </xf>
    <xf numFmtId="166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165" fontId="8" fillId="0" borderId="3" xfId="4" applyNumberFormat="1" applyFont="1" applyBorder="1" applyAlignment="1">
      <alignment horizontal="center" vertical="center" wrapText="1"/>
    </xf>
    <xf numFmtId="165" fontId="8" fillId="0" borderId="3" xfId="5" applyNumberFormat="1" applyFont="1" applyBorder="1" applyAlignment="1">
      <alignment horizontal="center" vertical="center" wrapText="1"/>
    </xf>
    <xf numFmtId="166" fontId="8" fillId="0" borderId="3" xfId="4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0" xfId="0" applyFont="1" applyAlignment="1">
      <alignment horizontal="center"/>
    </xf>
    <xf numFmtId="2" fontId="8" fillId="0" borderId="1" xfId="3" applyNumberFormat="1" applyFont="1" applyBorder="1" applyAlignment="1">
      <alignment horizontal="center" vertical="center"/>
    </xf>
    <xf numFmtId="166" fontId="8" fillId="0" borderId="1" xfId="5" applyNumberFormat="1" applyFont="1" applyBorder="1" applyAlignment="1">
      <alignment horizontal="center" vertical="center"/>
    </xf>
    <xf numFmtId="166" fontId="8" fillId="0" borderId="1" xfId="4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6" fontId="8" fillId="0" borderId="6" xfId="3" applyNumberFormat="1" applyFont="1" applyBorder="1" applyAlignment="1">
      <alignment horizontal="center" vertical="center" wrapText="1"/>
    </xf>
    <xf numFmtId="165" fontId="8" fillId="0" borderId="6" xfId="4" applyNumberFormat="1" applyFont="1" applyBorder="1" applyAlignment="1">
      <alignment horizontal="center" vertical="center" wrapText="1"/>
    </xf>
    <xf numFmtId="165" fontId="8" fillId="0" borderId="6" xfId="5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0" fontId="12" fillId="0" borderId="7" xfId="1" applyNumberFormat="1" applyFont="1" applyBorder="1" applyAlignment="1">
      <alignment vertical="top" wrapText="1"/>
    </xf>
    <xf numFmtId="0" fontId="8" fillId="0" borderId="1" xfId="6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8" fillId="0" borderId="1" xfId="3" applyNumberFormat="1" applyFont="1" applyBorder="1" applyAlignment="1">
      <alignment horizontal="center" vertical="center"/>
    </xf>
    <xf numFmtId="2" fontId="8" fillId="0" borderId="1" xfId="6" applyNumberFormat="1" applyFont="1" applyBorder="1" applyAlignment="1">
      <alignment horizontal="center" vertical="center" wrapText="1"/>
    </xf>
    <xf numFmtId="165" fontId="8" fillId="0" borderId="1" xfId="5" applyNumberFormat="1" applyFont="1" applyBorder="1" applyAlignment="1">
      <alignment horizontal="center" vertical="center"/>
    </xf>
    <xf numFmtId="4" fontId="8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4"/>
    <cellStyle name="Обычный_5-3" xfId="3"/>
    <cellStyle name="Обычный_Кон. - 71" xfId="1"/>
    <cellStyle name="Обычный_Кр-12" xfId="5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7" zoomScale="71" zoomScaleSheetLayoutView="71" workbookViewId="0">
      <selection activeCell="N6" sqref="N6"/>
    </sheetView>
  </sheetViews>
  <sheetFormatPr defaultRowHeight="15"/>
  <cols>
    <col min="1" max="1" width="37" customWidth="1"/>
    <col min="2" max="2" width="25.140625" customWidth="1"/>
    <col min="3" max="3" width="33.140625" customWidth="1"/>
    <col min="4" max="4" width="41.85546875" customWidth="1"/>
    <col min="5" max="5" width="16.28515625" customWidth="1"/>
    <col min="6" max="6" width="10.28515625" customWidth="1"/>
    <col min="7" max="7" width="11" customWidth="1"/>
    <col min="8" max="8" width="11.28515625" customWidth="1"/>
    <col min="9" max="9" width="12.28515625" customWidth="1"/>
    <col min="10" max="10" width="10.85546875" customWidth="1"/>
    <col min="11" max="11" width="21.5703125" customWidth="1"/>
    <col min="12" max="12" width="11" customWidth="1"/>
    <col min="13" max="13" width="10.28515625" customWidth="1"/>
    <col min="14" max="14" width="11" customWidth="1"/>
    <col min="15" max="15" width="17.140625" customWidth="1"/>
  </cols>
  <sheetData>
    <row r="1" spans="1:15" ht="15.7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38" t="s">
        <v>36</v>
      </c>
      <c r="B3" s="38"/>
      <c r="C3" s="38" t="s">
        <v>35</v>
      </c>
      <c r="D3" s="38" t="s">
        <v>34</v>
      </c>
      <c r="E3" s="38" t="s">
        <v>33</v>
      </c>
      <c r="F3" s="38" t="s">
        <v>32</v>
      </c>
      <c r="G3" s="18" t="s">
        <v>31</v>
      </c>
      <c r="H3" s="18" t="s">
        <v>30</v>
      </c>
      <c r="I3" s="18" t="s">
        <v>29</v>
      </c>
      <c r="J3" s="18" t="s">
        <v>28</v>
      </c>
      <c r="K3" s="18" t="s">
        <v>27</v>
      </c>
      <c r="L3" s="18" t="s">
        <v>26</v>
      </c>
      <c r="M3" s="18" t="s">
        <v>25</v>
      </c>
      <c r="N3" s="18" t="s">
        <v>24</v>
      </c>
      <c r="O3" s="37" t="s">
        <v>23</v>
      </c>
    </row>
    <row r="4" spans="1:15" ht="134.25" customHeight="1">
      <c r="A4" s="36" t="s">
        <v>22</v>
      </c>
      <c r="B4" s="52" t="s">
        <v>21</v>
      </c>
      <c r="C4" s="16">
        <v>35895</v>
      </c>
      <c r="D4" s="19">
        <f>15528+2495</f>
        <v>18023</v>
      </c>
      <c r="E4" s="56">
        <f>63+6268</f>
        <v>6331</v>
      </c>
      <c r="F4" s="54"/>
      <c r="G4" s="54"/>
      <c r="H4" s="56">
        <v>2297</v>
      </c>
      <c r="I4" s="56">
        <v>7848</v>
      </c>
      <c r="J4" s="55">
        <v>37267</v>
      </c>
      <c r="K4" s="21">
        <v>8985</v>
      </c>
      <c r="L4" s="54">
        <v>1227</v>
      </c>
      <c r="M4" s="54">
        <v>4699</v>
      </c>
      <c r="N4" s="53">
        <v>9995</v>
      </c>
      <c r="O4" s="14">
        <f>SUM(C4:N4)</f>
        <v>132567</v>
      </c>
    </row>
    <row r="5" spans="1:15" ht="409.5" customHeight="1">
      <c r="A5" s="36" t="s">
        <v>53</v>
      </c>
      <c r="B5" s="52"/>
      <c r="C5" s="16" t="s">
        <v>52</v>
      </c>
      <c r="D5" s="51" t="s">
        <v>51</v>
      </c>
      <c r="E5" s="50" t="s">
        <v>50</v>
      </c>
      <c r="F5" s="49" t="s">
        <v>49</v>
      </c>
      <c r="G5" s="27"/>
      <c r="H5" s="28" t="s">
        <v>48</v>
      </c>
      <c r="I5" s="27" t="s">
        <v>47</v>
      </c>
      <c r="J5" s="27" t="s">
        <v>46</v>
      </c>
      <c r="K5" s="26" t="s">
        <v>45</v>
      </c>
      <c r="L5" s="27" t="s">
        <v>44</v>
      </c>
      <c r="M5" s="26" t="s">
        <v>43</v>
      </c>
      <c r="N5" s="25" t="s">
        <v>42</v>
      </c>
      <c r="O5" s="14"/>
    </row>
    <row r="6" spans="1:15" ht="31.5" customHeight="1">
      <c r="A6" s="36" t="s">
        <v>41</v>
      </c>
      <c r="B6" s="43"/>
      <c r="C6" s="43">
        <v>28685.74</v>
      </c>
      <c r="D6" s="43">
        <v>10366.06</v>
      </c>
      <c r="E6" s="19">
        <v>3238.42</v>
      </c>
      <c r="F6" s="48">
        <v>197.4</v>
      </c>
      <c r="G6" s="48">
        <v>0</v>
      </c>
      <c r="H6" s="48">
        <v>454.5</v>
      </c>
      <c r="I6" s="47">
        <v>8002.53</v>
      </c>
      <c r="J6" s="47">
        <v>2381.13</v>
      </c>
      <c r="K6" s="46">
        <v>1649.67</v>
      </c>
      <c r="L6" s="47">
        <v>5827.01</v>
      </c>
      <c r="M6" s="46">
        <v>1564.43</v>
      </c>
      <c r="N6" s="45">
        <v>3794.14</v>
      </c>
      <c r="O6" s="14">
        <f>SUM(C6:N6)</f>
        <v>66161.03</v>
      </c>
    </row>
    <row r="7" spans="1:15" ht="78.75" customHeight="1">
      <c r="A7" s="44" t="s">
        <v>40</v>
      </c>
      <c r="B7" s="43"/>
      <c r="C7" s="43">
        <f>2515.6*4.1</f>
        <v>10313.959999999999</v>
      </c>
      <c r="D7" s="43">
        <f>2515.6*4.1</f>
        <v>10313.959999999999</v>
      </c>
      <c r="E7" s="43">
        <f>2515.6*4.1</f>
        <v>10313.959999999999</v>
      </c>
      <c r="F7" s="43">
        <f>2515.6*4.1</f>
        <v>10313.959999999999</v>
      </c>
      <c r="G7" s="43">
        <f>2515.6*4.1</f>
        <v>10313.959999999999</v>
      </c>
      <c r="H7" s="43">
        <f>2515.6*4.1</f>
        <v>10313.959999999999</v>
      </c>
      <c r="I7" s="43">
        <f>2515.6*4.1</f>
        <v>10313.959999999999</v>
      </c>
      <c r="J7" s="43">
        <f>2515.6*4.1</f>
        <v>10313.959999999999</v>
      </c>
      <c r="K7" s="43">
        <f>2515.6*4.1</f>
        <v>10313.959999999999</v>
      </c>
      <c r="L7" s="43">
        <v>10313.959999999999</v>
      </c>
      <c r="M7" s="43">
        <v>10313.959999999999</v>
      </c>
      <c r="N7" s="43">
        <v>10313.959999999999</v>
      </c>
      <c r="O7" s="14">
        <f>SUM(C7:N7)</f>
        <v>123767.51999999996</v>
      </c>
    </row>
    <row r="8" spans="1:15" ht="47.25" customHeight="1">
      <c r="A8" s="36" t="s">
        <v>39</v>
      </c>
      <c r="B8" s="16" t="s">
        <v>38</v>
      </c>
      <c r="C8" s="16">
        <v>1466.52</v>
      </c>
      <c r="D8" s="16">
        <v>582.34</v>
      </c>
      <c r="E8" s="19">
        <v>742.5</v>
      </c>
      <c r="F8" s="19">
        <v>618.86</v>
      </c>
      <c r="G8" s="19">
        <v>495</v>
      </c>
      <c r="H8" s="19"/>
      <c r="I8" s="19"/>
      <c r="J8" s="19"/>
      <c r="K8" s="19"/>
      <c r="L8" s="19"/>
      <c r="M8" s="19"/>
      <c r="N8" s="19">
        <v>180</v>
      </c>
      <c r="O8" s="22">
        <f>SUM(C8:N8)</f>
        <v>4085.2200000000003</v>
      </c>
    </row>
    <row r="9" spans="1:15" ht="15.75">
      <c r="A9" s="36"/>
      <c r="B9" s="16"/>
      <c r="C9" s="16"/>
      <c r="D9" s="16"/>
      <c r="E9" s="16"/>
      <c r="F9" s="16"/>
      <c r="G9" s="21"/>
      <c r="H9" s="42"/>
      <c r="I9" s="41"/>
      <c r="J9" s="40"/>
      <c r="K9" s="21"/>
      <c r="L9" s="41"/>
      <c r="M9" s="40"/>
      <c r="N9" s="40"/>
      <c r="O9" s="14"/>
    </row>
    <row r="10" spans="1:15" ht="15.75">
      <c r="A10" s="15" t="s">
        <v>8</v>
      </c>
      <c r="B10" s="15"/>
      <c r="C10" s="15"/>
      <c r="D10" s="15"/>
      <c r="E10" s="15"/>
      <c r="F10" s="15"/>
      <c r="G10" s="14"/>
      <c r="H10" s="14"/>
      <c r="I10" s="14"/>
      <c r="J10" s="14"/>
      <c r="K10" s="14"/>
      <c r="L10" s="14"/>
      <c r="M10" s="14"/>
      <c r="N10" s="14"/>
      <c r="O10" s="14">
        <f>SUM(O4:O9)</f>
        <v>326580.7699999999</v>
      </c>
    </row>
    <row r="11" spans="1:15" ht="15.75">
      <c r="A11" s="39" t="s">
        <v>37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38" t="s">
        <v>36</v>
      </c>
      <c r="B13" s="38"/>
      <c r="C13" s="38" t="s">
        <v>35</v>
      </c>
      <c r="D13" s="38" t="s">
        <v>34</v>
      </c>
      <c r="E13" s="38" t="s">
        <v>33</v>
      </c>
      <c r="F13" s="38" t="s">
        <v>32</v>
      </c>
      <c r="G13" s="18" t="s">
        <v>31</v>
      </c>
      <c r="H13" s="18" t="s">
        <v>30</v>
      </c>
      <c r="I13" s="18" t="s">
        <v>29</v>
      </c>
      <c r="J13" s="18" t="s">
        <v>28</v>
      </c>
      <c r="K13" s="18" t="s">
        <v>27</v>
      </c>
      <c r="L13" s="18" t="s">
        <v>26</v>
      </c>
      <c r="M13" s="18" t="s">
        <v>25</v>
      </c>
      <c r="N13" s="18" t="s">
        <v>24</v>
      </c>
      <c r="O13" s="37" t="s">
        <v>23</v>
      </c>
    </row>
    <row r="14" spans="1:15" ht="101.25" customHeight="1">
      <c r="A14" s="36" t="s">
        <v>22</v>
      </c>
      <c r="B14" s="16" t="s">
        <v>21</v>
      </c>
      <c r="C14" s="19">
        <v>8830</v>
      </c>
      <c r="D14" s="19">
        <v>8830</v>
      </c>
      <c r="E14" s="19">
        <v>8830</v>
      </c>
      <c r="F14" s="19">
        <v>8830</v>
      </c>
      <c r="G14" s="19">
        <v>8830</v>
      </c>
      <c r="H14" s="19">
        <v>8830</v>
      </c>
      <c r="I14" s="19">
        <v>8830</v>
      </c>
      <c r="J14" s="19">
        <v>8830</v>
      </c>
      <c r="K14" s="19">
        <v>8830</v>
      </c>
      <c r="L14" s="19">
        <v>8830</v>
      </c>
      <c r="M14" s="19">
        <v>8830</v>
      </c>
      <c r="N14" s="19">
        <v>8830</v>
      </c>
      <c r="O14" s="14">
        <f>SUM(C14:N14)</f>
        <v>105960</v>
      </c>
    </row>
    <row r="15" spans="1:15" ht="31.5">
      <c r="A15" s="35" t="s">
        <v>20</v>
      </c>
      <c r="B15" s="34" t="s">
        <v>19</v>
      </c>
      <c r="C15" s="33"/>
      <c r="D15" s="33"/>
      <c r="E15" s="33"/>
      <c r="F15" s="33"/>
      <c r="G15" s="31"/>
      <c r="H15" s="32"/>
      <c r="I15" s="31"/>
      <c r="J15" s="31"/>
      <c r="K15" s="30"/>
      <c r="L15" s="27"/>
      <c r="M15" s="26"/>
      <c r="N15" s="25"/>
      <c r="O15" s="14">
        <f>SUM(C15:N15)</f>
        <v>0</v>
      </c>
    </row>
    <row r="16" spans="1:15" ht="15.75">
      <c r="A16" s="17" t="s">
        <v>18</v>
      </c>
      <c r="B16" s="16"/>
      <c r="C16" s="16"/>
      <c r="D16" s="16"/>
      <c r="E16" s="16"/>
      <c r="F16" s="16"/>
      <c r="G16" s="27"/>
      <c r="H16" s="28"/>
      <c r="I16" s="27"/>
      <c r="J16" s="27"/>
      <c r="K16" s="26"/>
      <c r="L16" s="27"/>
      <c r="M16" s="26"/>
      <c r="N16" s="25"/>
      <c r="O16" s="14">
        <f>(B26+B28)*2.5/100</f>
        <v>11771.959499999999</v>
      </c>
    </row>
    <row r="17" spans="1:15" ht="15.75">
      <c r="A17" s="24" t="s">
        <v>17</v>
      </c>
      <c r="B17" s="29"/>
      <c r="C17" s="16"/>
      <c r="D17" s="16"/>
      <c r="E17" s="16"/>
      <c r="F17" s="16"/>
      <c r="G17" s="27"/>
      <c r="H17" s="28"/>
      <c r="I17" s="27"/>
      <c r="J17" s="27"/>
      <c r="K17" s="26"/>
      <c r="L17" s="27"/>
      <c r="M17" s="26"/>
      <c r="N17" s="25"/>
      <c r="O17" s="14">
        <v>30020.639999999999</v>
      </c>
    </row>
    <row r="18" spans="1:15" ht="21.75" customHeight="1">
      <c r="A18" s="24" t="s">
        <v>16</v>
      </c>
      <c r="B18" s="16" t="s">
        <v>15</v>
      </c>
      <c r="C18" s="18">
        <f>64*4</f>
        <v>256</v>
      </c>
      <c r="D18" s="18">
        <f>64*4</f>
        <v>256</v>
      </c>
      <c r="E18" s="18">
        <f>64*4</f>
        <v>256</v>
      </c>
      <c r="F18" s="18">
        <f>64*4</f>
        <v>256</v>
      </c>
      <c r="G18" s="18">
        <f>64*4</f>
        <v>256</v>
      </c>
      <c r="H18" s="18">
        <f>64*4</f>
        <v>256</v>
      </c>
      <c r="I18" s="18">
        <f>64*4</f>
        <v>256</v>
      </c>
      <c r="J18" s="18">
        <f>64*4</f>
        <v>256</v>
      </c>
      <c r="K18" s="18">
        <f>64*4</f>
        <v>256</v>
      </c>
      <c r="L18" s="18">
        <v>256</v>
      </c>
      <c r="M18" s="18">
        <v>256</v>
      </c>
      <c r="N18" s="18">
        <v>256</v>
      </c>
      <c r="O18" s="14">
        <f>SUM(C18:N18)</f>
        <v>3072</v>
      </c>
    </row>
    <row r="19" spans="1:15" ht="15.75" customHeight="1">
      <c r="A19" s="17" t="s">
        <v>14</v>
      </c>
      <c r="B19" s="23"/>
      <c r="C19" s="16">
        <f>2515.6*0.2</f>
        <v>503.12</v>
      </c>
      <c r="D19" s="16">
        <f>2515.6*0.2</f>
        <v>503.12</v>
      </c>
      <c r="E19" s="16">
        <f>2515.6*0.2</f>
        <v>503.12</v>
      </c>
      <c r="F19" s="16">
        <f>2515.6*0.2</f>
        <v>503.12</v>
      </c>
      <c r="G19" s="16">
        <f>2515.6*0.2</f>
        <v>503.12</v>
      </c>
      <c r="H19" s="16">
        <f>2515.6*0.2</f>
        <v>503.12</v>
      </c>
      <c r="I19" s="16">
        <f>2515.6*0.2</f>
        <v>503.12</v>
      </c>
      <c r="J19" s="16">
        <f>2515.6*0.2</f>
        <v>503.12</v>
      </c>
      <c r="K19" s="16">
        <f>2515.6*0.2</f>
        <v>503.12</v>
      </c>
      <c r="L19" s="16">
        <v>503.12</v>
      </c>
      <c r="M19" s="16">
        <v>503.12</v>
      </c>
      <c r="N19" s="16">
        <v>503.12</v>
      </c>
      <c r="O19" s="22">
        <f>SUM(C19:N19)</f>
        <v>6037.44</v>
      </c>
    </row>
    <row r="20" spans="1:15" ht="39" customHeight="1">
      <c r="A20" s="17" t="s">
        <v>13</v>
      </c>
      <c r="B20" s="16" t="s">
        <v>12</v>
      </c>
      <c r="C20" s="16"/>
      <c r="D20" s="16"/>
      <c r="E20" s="16">
        <v>6268.57</v>
      </c>
      <c r="F20" s="16"/>
      <c r="G20" s="18"/>
      <c r="H20" s="21"/>
      <c r="I20" s="18"/>
      <c r="J20" s="20"/>
      <c r="K20" s="18"/>
      <c r="L20" s="19"/>
      <c r="M20" s="19"/>
      <c r="N20" s="18"/>
      <c r="O20" s="14">
        <f>SUM(C20:N20)</f>
        <v>6268.57</v>
      </c>
    </row>
    <row r="21" spans="1:15" ht="74.25" customHeight="1">
      <c r="A21" s="17" t="s">
        <v>10</v>
      </c>
      <c r="B21" s="16" t="s">
        <v>11</v>
      </c>
      <c r="C21" s="16">
        <v>6214</v>
      </c>
      <c r="D21" s="16">
        <v>6214</v>
      </c>
      <c r="E21" s="16">
        <v>6214</v>
      </c>
      <c r="F21" s="16">
        <v>6214</v>
      </c>
      <c r="G21" s="16">
        <v>6214</v>
      </c>
      <c r="H21" s="16">
        <v>6214</v>
      </c>
      <c r="I21" s="16"/>
      <c r="J21" s="16"/>
      <c r="K21" s="16"/>
      <c r="L21" s="16"/>
      <c r="M21" s="16"/>
      <c r="N21" s="16"/>
      <c r="O21" s="14">
        <f>SUM(C21:N21)</f>
        <v>37284</v>
      </c>
    </row>
    <row r="22" spans="1:15" ht="35.25" customHeight="1">
      <c r="A22" s="17" t="s">
        <v>10</v>
      </c>
      <c r="B22" s="16" t="s">
        <v>9</v>
      </c>
      <c r="C22" s="16"/>
      <c r="D22" s="16"/>
      <c r="E22" s="16"/>
      <c r="F22" s="16"/>
      <c r="G22" s="16"/>
      <c r="H22" s="16"/>
      <c r="I22" s="16">
        <v>6214</v>
      </c>
      <c r="J22" s="16">
        <v>6214</v>
      </c>
      <c r="K22" s="16">
        <v>6214</v>
      </c>
      <c r="L22" s="16">
        <v>6214</v>
      </c>
      <c r="M22" s="16">
        <v>6214</v>
      </c>
      <c r="N22" s="16">
        <v>6214</v>
      </c>
      <c r="O22" s="14">
        <f>SUM(C22:N22)</f>
        <v>37284</v>
      </c>
    </row>
    <row r="23" spans="1:15" ht="15.75">
      <c r="A23" s="15" t="s">
        <v>8</v>
      </c>
      <c r="B23" s="15"/>
      <c r="C23" s="15"/>
      <c r="D23" s="15"/>
      <c r="E23" s="15"/>
      <c r="F23" s="15"/>
      <c r="G23" s="14"/>
      <c r="H23" s="14"/>
      <c r="I23" s="14"/>
      <c r="J23" s="14"/>
      <c r="K23" s="14"/>
      <c r="L23" s="14"/>
      <c r="M23" s="14"/>
      <c r="N23" s="14"/>
      <c r="O23" s="14">
        <f>O21+O20+O19+O18+O17+O16+O15+O14+O10+O22</f>
        <v>564279.37949999992</v>
      </c>
    </row>
    <row r="24" spans="1:15" ht="15.75">
      <c r="A24" s="6" t="s">
        <v>7</v>
      </c>
      <c r="B24" s="13">
        <f>'[1]Кон. - 71'!$C$27</f>
        <v>63207.921499999997</v>
      </c>
    </row>
    <row r="25" spans="1:15" ht="31.5">
      <c r="A25" s="12" t="s">
        <v>6</v>
      </c>
      <c r="B25" s="11">
        <v>508938.53</v>
      </c>
      <c r="C25" s="10" t="s">
        <v>5</v>
      </c>
      <c r="D25" s="9">
        <v>64</v>
      </c>
    </row>
    <row r="26" spans="1:15" ht="31.5">
      <c r="A26" s="12" t="s">
        <v>4</v>
      </c>
      <c r="B26" s="11">
        <v>390208.06</v>
      </c>
      <c r="C26" s="10" t="s">
        <v>3</v>
      </c>
      <c r="D26" s="9">
        <v>2515.6</v>
      </c>
    </row>
    <row r="27" spans="1:15" ht="36.75" customHeight="1">
      <c r="A27" s="5" t="s">
        <v>2</v>
      </c>
      <c r="B27" s="8">
        <v>179209.28</v>
      </c>
      <c r="C27" s="7"/>
      <c r="E27" s="6"/>
    </row>
    <row r="28" spans="1:15" ht="31.5">
      <c r="A28" s="5" t="s">
        <v>1</v>
      </c>
      <c r="B28" s="4">
        <v>80670.320000000007</v>
      </c>
      <c r="C28" s="3"/>
    </row>
    <row r="29" spans="1:15" ht="18.75">
      <c r="A29" s="2" t="s">
        <v>0</v>
      </c>
      <c r="B29" s="1">
        <f>B26+B28+B24-O23</f>
        <v>-30193.077999999863</v>
      </c>
    </row>
    <row r="47" ht="38.25" customHeight="1"/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rowBreaks count="2" manualBreakCount="2">
    <brk id="10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- 71</vt:lpstr>
      <vt:lpstr>'Кон. - 71'!Область_печати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2020-06-09T10:07:07Z</dcterms:created>
  <dcterms:modified xsi:type="dcterms:W3CDTF">2020-06-09T10:07:19Z</dcterms:modified>
</cp:coreProperties>
</file>