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2935" windowHeight="10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8" i="1"/>
  <c r="N17"/>
  <c r="M17"/>
  <c r="L17"/>
  <c r="K17"/>
  <c r="J17"/>
  <c r="I17"/>
  <c r="H17"/>
  <c r="G17"/>
  <c r="F17"/>
  <c r="E17"/>
  <c r="D17"/>
  <c r="C17"/>
  <c r="O17" s="1"/>
  <c r="N16"/>
  <c r="M16"/>
  <c r="L16"/>
  <c r="K16"/>
  <c r="J16"/>
  <c r="I16"/>
  <c r="H16"/>
  <c r="G16"/>
  <c r="F16"/>
  <c r="E16"/>
  <c r="D16"/>
  <c r="C16"/>
  <c r="O16" s="1"/>
  <c r="O14"/>
  <c r="O13"/>
  <c r="N7"/>
  <c r="M7"/>
  <c r="L7"/>
  <c r="K7"/>
  <c r="J7"/>
  <c r="I7"/>
  <c r="H7"/>
  <c r="G7"/>
  <c r="F7"/>
  <c r="E7"/>
  <c r="D7"/>
  <c r="C7"/>
  <c r="O7" s="1"/>
  <c r="O6"/>
  <c r="I4"/>
  <c r="O4" s="1"/>
  <c r="O9" s="1"/>
  <c r="O19" l="1"/>
  <c r="C24" s="1"/>
</calcChain>
</file>

<file path=xl/sharedStrings.xml><?xml version="1.0" encoding="utf-8"?>
<sst xmlns="http://schemas.openxmlformats.org/spreadsheetml/2006/main" count="58" uniqueCount="40">
  <si>
    <t>Адрес: Конституции, дом  58а 2017 г.</t>
  </si>
  <si>
    <t>работы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</si>
  <si>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</si>
  <si>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</si>
  <si>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</si>
  <si>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</si>
  <si>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</si>
  <si>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</si>
  <si>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</si>
  <si>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</si>
  <si>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</si>
  <si>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</si>
  <si>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</si>
  <si>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</si>
  <si>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год: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</si>
  <si>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</si>
  <si>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 xml:space="preserve">ООО "Техник" </t>
  </si>
  <si>
    <t>Виды работ</t>
  </si>
  <si>
    <t>Замена патрона - 1 шт. в подъезде</t>
  </si>
  <si>
    <t>Врезка вентиля Ду 15 - 4 шт. в подвале; Монтаж кабеля - 5 п.м.; Выключатель - 4 шт.; Установка патронов - 2 шт. на чердаке</t>
  </si>
  <si>
    <t>Врезка вентиля Ду 15 - 1 шт.; Врезка вентиля Ду 20 - 3 шт. подвал; Врезка вентиля Ду 20 - 9 шт.; Врезка вентиля Ду 15 - 1 шт.; Демонтаж стальной трубы Ду 20 - 4м.; Прокладка трубопровода ПП Ду 25 - 4 м. чердак</t>
  </si>
  <si>
    <t xml:space="preserve">Замена участка провода - 15 п.м.; протаскивание кабеля в кабель канал труба п/п Д 20 мм - 15 п.м.; Установка коробки - 2 шт.; Монтаж светильников - 4 шт.; Светодиодная лампа - 2 шт.; Лампа - 2 шт.; Клипсы держатель трубы - 15 шт.; крепление клипсы - 15 шт.; Замена выкл. - 2 шт. в кв. 38; Замена участка кабеля - 3 п.м.; Замена выкл. - 1 шт. 1 подъезд; Очистка "РЩ" от пыли, посторонних предметов - 6 шт.; Замена автомат. выкл. - 28 шт.; Замена выкл. нагрузки - 40 шт.; Установка дист. рейки - 2 шт.; Установка сжимов - 8 шт.; Установка скрутки - 12 шт. подъезд 1; Очистка "РЩ" от пыли, посторонних предметов - 7 шт.; Замена выкл. - 35 шт.; Замена выкл. нагрузки - 40 шт.; Замена рейки - 2 шт.; Протяжка крепежа "РЩ"; Установка сжимов - 8 шт.; Установка СИЗ - 20 шт. подъезд 1; Очистка "РЩ" от пыли, посторонних предметов - 6 шт.; Замена выкл. - 25 шт.; Замена выкл. нагрузки - 36 шт.; Установка дист. рейки - 1 шт.; Протяжка крепежа "РЩ"; Установка сжимов - 6 шт.; Установка СИЗ - 1 шт. подъезд 1  </t>
  </si>
  <si>
    <t>Демонтаж стальной трубы Ду 76 - 1 м.; Прокладка стальной трубы Ду 76 - 1 м. в подвале</t>
  </si>
  <si>
    <t>Смена остекления оконных переплетов - 6 кв.м.</t>
  </si>
  <si>
    <t>Материалы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</si>
  <si>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</si>
  <si>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Итого:</t>
  </si>
  <si>
    <t>Адрес: Конституции, дом 58а 2017 г.</t>
  </si>
  <si>
    <t>Прогресс 2,5%</t>
  </si>
  <si>
    <t>ОДН</t>
  </si>
  <si>
    <t>Услуги вычислительного центра</t>
  </si>
  <si>
    <t>Софтиком</t>
  </si>
  <si>
    <t>Паспортный</t>
  </si>
  <si>
    <t>Услуги по благоустройству территории</t>
  </si>
  <si>
    <t>ИП Соколов А.В.</t>
  </si>
  <si>
    <t>Начислено</t>
  </si>
  <si>
    <t>Оплачено</t>
  </si>
  <si>
    <t xml:space="preserve">Остаток на начало 01.01.2018г. </t>
  </si>
  <si>
    <t xml:space="preserve">площадь </t>
  </si>
  <si>
    <t>л/сч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</si>
</sst>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0.00;[Red]\-0.00"/>
    <numFmt numFmtId="166" formatCode="#,##0.00_ ;[Red]\-#,##0.00\ 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/>
    </xf>
    <xf numFmtId="165" fontId="4" fillId="0" borderId="1" xfId="5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 wrapText="1"/>
    </xf>
    <xf numFmtId="165" fontId="4" fillId="0" borderId="1" xfId="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164" fontId="4" fillId="0" borderId="2" xfId="4" applyNumberFormat="1" applyFont="1" applyBorder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5" fontId="4" fillId="0" borderId="1" xfId="4" applyNumberFormat="1" applyFont="1" applyBorder="1" applyAlignment="1">
      <alignment horizontal="center" vertical="center"/>
    </xf>
    <xf numFmtId="165" fontId="4" fillId="0" borderId="1" xfId="3" applyNumberFormat="1" applyFont="1" applyBorder="1" applyAlignment="1">
      <alignment horizontal="center" vertical="center"/>
    </xf>
    <xf numFmtId="2" fontId="4" fillId="0" borderId="1" xfId="5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</cellXfs>
  <cellStyles count="6">
    <cellStyle name="Обычный" xfId="0" builtinId="0"/>
    <cellStyle name="Обычный 2" xfId="2"/>
    <cellStyle name="Обычный_3-20а" xfId="4"/>
    <cellStyle name="Обычный_5-3" xfId="5"/>
    <cellStyle name="Обычный_Кр-1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sqref="A1:XFD1048576"/>
    </sheetView>
  </sheetViews>
  <sheetFormatPr defaultRowHeight="15"/>
  <cols>
    <col min="1" max="1" width="33.85546875" customWidth="1"/>
    <col min="2" max="2" width="18.7109375" customWidth="1"/>
    <col min="3" max="3" width="20" customWidth="1"/>
    <col min="4" max="4" width="11" customWidth="1"/>
    <col min="5" max="5" width="10.85546875" customWidth="1"/>
    <col min="6" max="6" width="11.42578125" customWidth="1"/>
    <col min="7" max="7" width="12.140625" customWidth="1"/>
    <col min="8" max="8" width="11.5703125" customWidth="1"/>
    <col min="9" max="9" width="16.5703125" customWidth="1"/>
    <col min="10" max="10" width="20" customWidth="1"/>
    <col min="11" max="11" width="10.5703125" customWidth="1"/>
    <col min="12" max="12" width="48.7109375" customWidth="1"/>
    <col min="13" max="14" width="10.85546875" customWidth="1"/>
    <col min="15" max="15" width="15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1</v>
      </c>
      <c r="B3" s="3"/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</row>
    <row r="4" spans="1:15" ht="77.25" customHeight="1">
      <c r="A4" s="6" t="s">
        <v>15</v>
      </c>
      <c r="B4" s="7" t="s">
        <v>16</v>
      </c>
      <c r="C4" s="8"/>
      <c r="D4" s="9">
        <v>60</v>
      </c>
      <c r="E4" s="10"/>
      <c r="F4" s="11"/>
      <c r="G4" s="11"/>
      <c r="H4" s="10"/>
      <c r="I4" s="10">
        <f>4555+340</f>
        <v>4895</v>
      </c>
      <c r="J4" s="12">
        <v>17964</v>
      </c>
      <c r="K4" s="13"/>
      <c r="L4" s="11">
        <v>40569</v>
      </c>
      <c r="M4" s="11">
        <v>317</v>
      </c>
      <c r="N4" s="14">
        <v>1312</v>
      </c>
      <c r="O4" s="15">
        <f>SUM(C4:N4)</f>
        <v>65117</v>
      </c>
    </row>
    <row r="5" spans="1:15" ht="409.5" customHeight="1">
      <c r="A5" s="6" t="s">
        <v>17</v>
      </c>
      <c r="B5" s="7"/>
      <c r="C5" s="8"/>
      <c r="D5" s="16" t="s">
        <v>18</v>
      </c>
      <c r="E5" s="17"/>
      <c r="F5" s="17"/>
      <c r="G5" s="18"/>
      <c r="H5" s="19"/>
      <c r="I5" s="18" t="s">
        <v>19</v>
      </c>
      <c r="J5" s="18" t="s">
        <v>20</v>
      </c>
      <c r="K5" s="20"/>
      <c r="L5" s="18" t="s">
        <v>21</v>
      </c>
      <c r="M5" s="20" t="s">
        <v>22</v>
      </c>
      <c r="N5" s="21" t="s">
        <v>23</v>
      </c>
      <c r="O5" s="15"/>
    </row>
    <row r="6" spans="1:15" ht="15.75">
      <c r="A6" s="6" t="s">
        <v>24</v>
      </c>
      <c r="B6" s="22"/>
      <c r="C6" s="22"/>
      <c r="D6" s="22">
        <v>23.08</v>
      </c>
      <c r="E6" s="9"/>
      <c r="F6" s="23"/>
      <c r="G6" s="23"/>
      <c r="H6" s="23"/>
      <c r="I6" s="24">
        <v>120.69</v>
      </c>
      <c r="J6" s="24">
        <v>2989.21</v>
      </c>
      <c r="K6" s="25"/>
      <c r="L6" s="24">
        <v>14627.47</v>
      </c>
      <c r="M6" s="25">
        <v>1695.58</v>
      </c>
      <c r="N6" s="26"/>
      <c r="O6" s="15">
        <f>SUM(B6:N6)</f>
        <v>19456.03</v>
      </c>
    </row>
    <row r="7" spans="1:15" ht="94.5">
      <c r="A7" s="27" t="s">
        <v>25</v>
      </c>
      <c r="B7" s="22"/>
      <c r="C7" s="22">
        <f>2373.4*4.1</f>
        <v>9730.9399999999987</v>
      </c>
      <c r="D7" s="22">
        <f t="shared" ref="D7:N7" si="0">2373.4*4.1</f>
        <v>9730.9399999999987</v>
      </c>
      <c r="E7" s="22">
        <f t="shared" si="0"/>
        <v>9730.9399999999987</v>
      </c>
      <c r="F7" s="22">
        <f t="shared" si="0"/>
        <v>9730.9399999999987</v>
      </c>
      <c r="G7" s="22">
        <f t="shared" si="0"/>
        <v>9730.9399999999987</v>
      </c>
      <c r="H7" s="22">
        <f t="shared" si="0"/>
        <v>9730.9399999999987</v>
      </c>
      <c r="I7" s="22">
        <f t="shared" si="0"/>
        <v>9730.9399999999987</v>
      </c>
      <c r="J7" s="22">
        <f t="shared" si="0"/>
        <v>9730.9399999999987</v>
      </c>
      <c r="K7" s="22">
        <f t="shared" si="0"/>
        <v>9730.9399999999987</v>
      </c>
      <c r="L7" s="22">
        <f t="shared" si="0"/>
        <v>9730.9399999999987</v>
      </c>
      <c r="M7" s="22">
        <f t="shared" si="0"/>
        <v>9730.9399999999987</v>
      </c>
      <c r="N7" s="22">
        <f t="shared" si="0"/>
        <v>9730.9399999999987</v>
      </c>
      <c r="O7" s="15">
        <f>SUM(C7:N7)</f>
        <v>116771.28000000001</v>
      </c>
    </row>
    <row r="8" spans="1:15" ht="15.75">
      <c r="A8" s="6"/>
      <c r="B8" s="8"/>
      <c r="C8" s="8"/>
      <c r="D8" s="8"/>
      <c r="E8" s="8"/>
      <c r="F8" s="8"/>
      <c r="G8" s="13"/>
      <c r="H8" s="28"/>
      <c r="I8" s="29"/>
      <c r="J8" s="30"/>
      <c r="K8" s="13"/>
      <c r="L8" s="29"/>
      <c r="M8" s="30"/>
      <c r="N8" s="30"/>
      <c r="O8" s="15"/>
    </row>
    <row r="9" spans="1:15" ht="15.75">
      <c r="A9" s="31" t="s">
        <v>26</v>
      </c>
      <c r="B9" s="31"/>
      <c r="C9" s="31"/>
      <c r="D9" s="31"/>
      <c r="E9" s="31"/>
      <c r="F9" s="31"/>
      <c r="G9" s="15"/>
      <c r="H9" s="15"/>
      <c r="I9" s="15"/>
      <c r="J9" s="15"/>
      <c r="K9" s="15"/>
      <c r="L9" s="15"/>
      <c r="M9" s="15"/>
      <c r="N9" s="15"/>
      <c r="O9" s="15">
        <f>SUM(O4:O8)</f>
        <v>201344.31</v>
      </c>
    </row>
    <row r="10" spans="1:15" ht="15.75">
      <c r="A10" s="1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>
      <c r="A12" s="3" t="s">
        <v>1</v>
      </c>
      <c r="B12" s="3"/>
      <c r="C12" s="3" t="s">
        <v>2</v>
      </c>
      <c r="D12" s="3" t="s">
        <v>3</v>
      </c>
      <c r="E12" s="3" t="s">
        <v>4</v>
      </c>
      <c r="F12" s="3" t="s">
        <v>5</v>
      </c>
      <c r="G12" s="4" t="s">
        <v>6</v>
      </c>
      <c r="H12" s="4" t="s">
        <v>7</v>
      </c>
      <c r="I12" s="4" t="s">
        <v>8</v>
      </c>
      <c r="J12" s="4" t="s">
        <v>9</v>
      </c>
      <c r="K12" s="4" t="s">
        <v>10</v>
      </c>
      <c r="L12" s="4" t="s">
        <v>11</v>
      </c>
      <c r="M12" s="4" t="s">
        <v>12</v>
      </c>
      <c r="N12" s="4" t="s">
        <v>13</v>
      </c>
      <c r="O12" s="5" t="s">
        <v>14</v>
      </c>
    </row>
    <row r="13" spans="1:15" ht="166.5" customHeight="1">
      <c r="A13" s="6" t="s">
        <v>15</v>
      </c>
      <c r="B13" s="8" t="s">
        <v>16</v>
      </c>
      <c r="C13" s="9">
        <v>8331</v>
      </c>
      <c r="D13" s="9">
        <v>8331</v>
      </c>
      <c r="E13" s="9">
        <v>8331</v>
      </c>
      <c r="F13" s="9">
        <v>8331</v>
      </c>
      <c r="G13" s="9">
        <v>8331</v>
      </c>
      <c r="H13" s="9">
        <v>8331</v>
      </c>
      <c r="I13" s="9">
        <v>8331</v>
      </c>
      <c r="J13" s="9">
        <v>8331</v>
      </c>
      <c r="K13" s="9">
        <v>8331</v>
      </c>
      <c r="L13" s="9">
        <v>8331</v>
      </c>
      <c r="M13" s="9">
        <v>8331</v>
      </c>
      <c r="N13" s="9">
        <v>8331</v>
      </c>
      <c r="O13" s="15">
        <f>SUM(C13:N13)</f>
        <v>99972</v>
      </c>
    </row>
    <row r="14" spans="1:15" ht="15.75">
      <c r="A14" s="32" t="s">
        <v>28</v>
      </c>
      <c r="B14" s="8"/>
      <c r="C14" s="22"/>
      <c r="D14" s="22"/>
      <c r="E14" s="22"/>
      <c r="F14" s="22"/>
      <c r="G14" s="18"/>
      <c r="H14" s="19"/>
      <c r="I14" s="18"/>
      <c r="J14" s="18"/>
      <c r="K14" s="20"/>
      <c r="L14" s="18"/>
      <c r="M14" s="20"/>
      <c r="N14" s="21"/>
      <c r="O14" s="15">
        <f>422436.27*2.5/100</f>
        <v>10560.90675</v>
      </c>
    </row>
    <row r="15" spans="1:15" ht="18.75" customHeight="1">
      <c r="A15" s="33" t="s">
        <v>29</v>
      </c>
      <c r="B15" s="34"/>
      <c r="C15" s="3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5">
        <v>42888.19</v>
      </c>
    </row>
    <row r="16" spans="1:15" ht="21" customHeight="1">
      <c r="A16" s="33" t="s">
        <v>30</v>
      </c>
      <c r="B16" s="8" t="s">
        <v>31</v>
      </c>
      <c r="C16" s="8">
        <f>53*4</f>
        <v>212</v>
      </c>
      <c r="D16" s="8">
        <f t="shared" ref="D16:N16" si="1">53*4</f>
        <v>212</v>
      </c>
      <c r="E16" s="8">
        <f t="shared" si="1"/>
        <v>212</v>
      </c>
      <c r="F16" s="8">
        <f t="shared" si="1"/>
        <v>212</v>
      </c>
      <c r="G16" s="8">
        <f t="shared" si="1"/>
        <v>212</v>
      </c>
      <c r="H16" s="8">
        <f t="shared" si="1"/>
        <v>212</v>
      </c>
      <c r="I16" s="8">
        <f t="shared" si="1"/>
        <v>212</v>
      </c>
      <c r="J16" s="8">
        <f t="shared" si="1"/>
        <v>212</v>
      </c>
      <c r="K16" s="8">
        <f t="shared" si="1"/>
        <v>212</v>
      </c>
      <c r="L16" s="8">
        <f t="shared" si="1"/>
        <v>212</v>
      </c>
      <c r="M16" s="8">
        <f t="shared" si="1"/>
        <v>212</v>
      </c>
      <c r="N16" s="8">
        <f t="shared" si="1"/>
        <v>212</v>
      </c>
      <c r="O16" s="36">
        <f>SUM(C16:N16)</f>
        <v>2544</v>
      </c>
    </row>
    <row r="17" spans="1:15" ht="15.75">
      <c r="A17" s="32" t="s">
        <v>32</v>
      </c>
      <c r="B17" s="37"/>
      <c r="C17" s="8">
        <f>2373.4*0.2</f>
        <v>474.68000000000006</v>
      </c>
      <c r="D17" s="8">
        <f t="shared" ref="D17:N17" si="2">2373.4*0.2</f>
        <v>474.68000000000006</v>
      </c>
      <c r="E17" s="8">
        <f t="shared" si="2"/>
        <v>474.68000000000006</v>
      </c>
      <c r="F17" s="8">
        <f t="shared" si="2"/>
        <v>474.68000000000006</v>
      </c>
      <c r="G17" s="8">
        <f t="shared" si="2"/>
        <v>474.68000000000006</v>
      </c>
      <c r="H17" s="8">
        <f t="shared" si="2"/>
        <v>474.68000000000006</v>
      </c>
      <c r="I17" s="8">
        <f t="shared" si="2"/>
        <v>474.68000000000006</v>
      </c>
      <c r="J17" s="8">
        <f t="shared" si="2"/>
        <v>474.68000000000006</v>
      </c>
      <c r="K17" s="8">
        <f t="shared" si="2"/>
        <v>474.68000000000006</v>
      </c>
      <c r="L17" s="8">
        <f t="shared" si="2"/>
        <v>474.68000000000006</v>
      </c>
      <c r="M17" s="8">
        <f t="shared" si="2"/>
        <v>474.68000000000006</v>
      </c>
      <c r="N17" s="8">
        <f t="shared" si="2"/>
        <v>474.68000000000006</v>
      </c>
      <c r="O17" s="15">
        <f>SUM(C17:N17)</f>
        <v>5696.1600000000026</v>
      </c>
    </row>
    <row r="18" spans="1:15" ht="69" customHeight="1">
      <c r="A18" s="32" t="s">
        <v>33</v>
      </c>
      <c r="B18" s="8" t="s">
        <v>34</v>
      </c>
      <c r="C18" s="8">
        <v>5862</v>
      </c>
      <c r="D18" s="8">
        <v>5862</v>
      </c>
      <c r="E18" s="8">
        <v>5862</v>
      </c>
      <c r="F18" s="8">
        <v>5862</v>
      </c>
      <c r="G18" s="8">
        <v>5862</v>
      </c>
      <c r="H18" s="8">
        <v>5862</v>
      </c>
      <c r="I18" s="8">
        <v>5862</v>
      </c>
      <c r="J18" s="8">
        <v>5862</v>
      </c>
      <c r="K18" s="8">
        <v>5862</v>
      </c>
      <c r="L18" s="8">
        <v>5862</v>
      </c>
      <c r="M18" s="8">
        <v>5862</v>
      </c>
      <c r="N18" s="8">
        <v>5862</v>
      </c>
      <c r="O18" s="15">
        <f>SUM(C18:N18)</f>
        <v>70344</v>
      </c>
    </row>
    <row r="19" spans="1:15" ht="15.75">
      <c r="A19" s="31" t="s">
        <v>26</v>
      </c>
      <c r="B19" s="31"/>
      <c r="C19" s="31"/>
      <c r="D19" s="31"/>
      <c r="E19" s="31"/>
      <c r="F19" s="31"/>
      <c r="G19" s="15"/>
      <c r="H19" s="15"/>
      <c r="I19" s="15"/>
      <c r="J19" s="15"/>
      <c r="K19" s="15"/>
      <c r="L19" s="15"/>
      <c r="M19" s="15"/>
      <c r="N19" s="15"/>
      <c r="O19" s="15">
        <f>O18+O17+O16+O15+O14+O13+O9</f>
        <v>433349.56675</v>
      </c>
    </row>
    <row r="21" spans="1:15" ht="15.75">
      <c r="B21" s="38" t="s">
        <v>35</v>
      </c>
      <c r="C21" s="38" t="s">
        <v>36</v>
      </c>
    </row>
    <row r="22" spans="1:15" ht="15.75">
      <c r="A22" t="s">
        <v>14</v>
      </c>
      <c r="B22" s="35">
        <v>435893.08</v>
      </c>
      <c r="C22" s="39">
        <v>422436.27</v>
      </c>
    </row>
    <row r="23" spans="1:15">
      <c r="B23" s="39"/>
      <c r="C23" s="39"/>
    </row>
    <row r="24" spans="1:15">
      <c r="A24" t="s">
        <v>37</v>
      </c>
      <c r="B24" s="40"/>
      <c r="C24" s="40">
        <f>C22-O19</f>
        <v>-10913.29674999998</v>
      </c>
    </row>
    <row r="25" spans="1:15">
      <c r="B25" s="39"/>
      <c r="C25" s="39"/>
    </row>
    <row r="26" spans="1:15">
      <c r="A26" t="s">
        <v>38</v>
      </c>
      <c r="B26" s="39"/>
      <c r="C26" s="39">
        <v>2373.4</v>
      </c>
    </row>
    <row r="27" spans="1:15">
      <c r="A27" t="s">
        <v>39</v>
      </c>
      <c r="B27" s="39"/>
      <c r="C27" s="39">
        <v>53</v>
      </c>
    </row>
  </sheetData>
  <mergeCells count="3">
    <mergeCell ref="A1:O1"/>
    <mergeCell ref="B4:B5"/>
    <mergeCell ref="A10:O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2019-01-21T09:41:16Z</dcterms:created>
  <dcterms:modified xsi:type="dcterms:W3CDTF">2019-01-21T09:41:30Z</dcterms:modified>
</cp:coreProperties>
</file>