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20"/>
  </bookViews>
  <sheets>
    <sheet name="Кон. - 58" sheetId="1" r:id="rId1"/>
  </sheets>
  <externalReferences>
    <externalReference r:id="rId2"/>
  </externalReferences>
  <definedNames>
    <definedName name="_xlnm.Print_Area" localSheetId="0">'Кон. - 58'!$A$1:$O$33</definedName>
  </definedNames>
  <calcPr calcId="124519"/>
</workbook>
</file>

<file path=xl/calcChain.xml><?xml version="1.0" encoding="utf-8"?>
<calcChain xmlns="http://schemas.openxmlformats.org/spreadsheetml/2006/main">
  <c r="O4" i="1"/>
  <c r="O6"/>
  <c r="C7"/>
  <c r="D7"/>
  <c r="E7"/>
  <c r="O7" s="1"/>
  <c r="O10" s="1"/>
  <c r="F7"/>
  <c r="G7"/>
  <c r="H7"/>
  <c r="I7"/>
  <c r="J7"/>
  <c r="K7"/>
  <c r="O8"/>
  <c r="O14"/>
  <c r="O15"/>
  <c r="O16"/>
  <c r="O17"/>
  <c r="O18"/>
  <c r="C20"/>
  <c r="D20"/>
  <c r="E20"/>
  <c r="E24" s="1"/>
  <c r="F20"/>
  <c r="G20"/>
  <c r="H20"/>
  <c r="I20"/>
  <c r="I24" s="1"/>
  <c r="J20"/>
  <c r="K20"/>
  <c r="O20"/>
  <c r="C21"/>
  <c r="O21" s="1"/>
  <c r="D21"/>
  <c r="E21"/>
  <c r="F21"/>
  <c r="G21"/>
  <c r="H21"/>
  <c r="I21"/>
  <c r="J21"/>
  <c r="K21"/>
  <c r="O22"/>
  <c r="O23"/>
  <c r="C24"/>
  <c r="D24"/>
  <c r="F24"/>
  <c r="G24"/>
  <c r="H24"/>
  <c r="J24"/>
  <c r="K24"/>
  <c r="L24"/>
  <c r="M24"/>
  <c r="N24"/>
  <c r="C29"/>
  <c r="C30" l="1"/>
  <c r="O24"/>
</calcChain>
</file>

<file path=xl/sharedStrings.xml><?xml version="1.0" encoding="utf-8"?>
<sst xmlns="http://schemas.openxmlformats.org/spreadsheetml/2006/main" count="70" uniqueCount="51">
  <si>
    <t>л/сч</t>
  </si>
  <si>
    <t xml:space="preserve">площадь </t>
  </si>
  <si>
    <t xml:space="preserve">Остаток на начало 01.01.2019г.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</si>
  <si>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</si>
  <si>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</si>
  <si>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</si>
  <si>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</si>
  <si>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</si>
  <si>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ООО "Курганоблсервис"</t>
  </si>
  <si>
    <t>Услуги по благоустройству территории</t>
  </si>
  <si>
    <t>ИП Соколов А.В.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</si>
  <si>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</si>
  <si>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</si>
  <si>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</si>
  <si>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</si>
  <si>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</si>
  <si>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"Дорсервис"</t>
  </si>
  <si>
    <t xml:space="preserve">Ремонт кровли в доме </t>
  </si>
  <si>
    <t>Шумков Н.А.</t>
  </si>
  <si>
    <t xml:space="preserve">Техническое обслуживание узла учета тепловой энергии </t>
  </si>
  <si>
    <t>ООО ИЦ "Техническая диагностика"</t>
  </si>
  <si>
    <t>Оценка соответствия лифтов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</si>
  <si>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</si>
  <si>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</si>
  <si>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</si>
  <si>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</si>
  <si>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</si>
  <si>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</si>
  <si>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</si>
  <si>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</si>
  <si>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</si>
  <si>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</si>
  <si>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</si>
  <si>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</si>
  <si>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</si>
  <si>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</si>
  <si>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</si>
  <si>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Конститции, дом 58         2018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</si>
  <si>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</si>
  <si>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</si>
  <si>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</si>
  <si>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</si>
  <si>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 xml:space="preserve">
КНС: Замена чугунной трубыДу110 Прокладка трубопровода КНС кв.48,53,54 п</t>
  </si>
  <si>
    <t>Замена ВА 47/29/-25-А</t>
  </si>
  <si>
    <t xml:space="preserve">
Прокладка трубопровода КНС из ПП Ду 110 - 5 м.; Демонтаж чугунной трубы Ду 110 - 5 м. в кв. 7,13,14 </t>
  </si>
  <si>
    <t xml:space="preserve">
Установка патрона - 1 шт. в ква. 35 </t>
  </si>
  <si>
    <t xml:space="preserve">
Демонтаж оконных блоков: в каменных стенах с отбивкой штукатурки в откосах - 8 шт.; Снятие оконных переплетов: остекленных - 14,4 кв.м.; Снятие подоконников"
Смена чугунного вентиля в подвале: Врезка вентиля Ду 32 - 1 шт </t>
  </si>
  <si>
    <t>Врезка вентиля Ду 20 - 1 шт.; Демонтаж стальной трубы Ду 15 - 2 м.; Прокладка трубопровода ПП Ду 20 - 2 м. в кв. 44; Врезка вентиля Ду 20 - 1 шт.; Прокладка трубопровода ПП Ду 25 - 4 м.; Демонтаж стальной трубы Ду 25 - 4 м. в кв. 53; Демонтаж стальной трубы Ду 20 - 4 м.; Прокладка трубопровода ПП Ду 25 - 4 м. в кв. 44,50</t>
  </si>
  <si>
    <t>Замена патрона - 2 шт. в подвале; Прокладка трубопровода ПП Ду 25 - 1 м.; Демонтаж стальной трубы Ду 20 - 1 м. в кв. 33; Прокладка трубопровода ПП Ду 32 - 6 м.; Демонтаж стальной трубы Ду 25 - 6 м. в кв. 32,38; Прокладка трубопровода ПП Ду 20 - 7 м.; Демонтаж стальной трубы Ду 20 - 7 м. в кв. 36</t>
  </si>
  <si>
    <t>Виды работ</t>
  </si>
  <si>
    <t>Адрес: Конституции, дом  58         2018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</si>
</sst>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</cellStyleXfs>
  <cellXfs count="46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0" fontId="0" fillId="0" borderId="1" xfId="0" applyBorder="1"/>
    <xf numFmtId="4" fontId="8" fillId="0" borderId="1" xfId="1" applyNumberFormat="1" applyFont="1" applyBorder="1" applyAlignment="1">
      <alignment horizontal="center" vertical="center" wrapText="1"/>
    </xf>
    <xf numFmtId="165" fontId="7" fillId="0" borderId="3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2" fontId="7" fillId="0" borderId="1" xfId="2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66" fontId="7" fillId="0" borderId="4" xfId="2" applyNumberFormat="1" applyFont="1" applyBorder="1" applyAlignment="1">
      <alignment horizontal="center" vertical="center" wrapText="1"/>
    </xf>
    <xf numFmtId="165" fontId="7" fillId="0" borderId="4" xfId="3" applyNumberFormat="1" applyFont="1" applyBorder="1" applyAlignment="1">
      <alignment horizontal="center" vertical="center" wrapText="1"/>
    </xf>
    <xf numFmtId="165" fontId="7" fillId="0" borderId="4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9" fillId="0" borderId="5" xfId="5" applyNumberFormat="1" applyFont="1" applyBorder="1" applyAlignment="1">
      <alignment vertical="top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он. - 58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76;&#1086;&#1084;&#1072;&#1084;/2017%20&#1075;&#1086;&#1076;/&#1047;&#1072;&#1087;&#1072;&#1076;&#1085;&#1099;&#1081;%202017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 10б"/>
      <sheetName val="Кон. - 34"/>
      <sheetName val="Кон. - 41"/>
      <sheetName val="Кон. - 45"/>
      <sheetName val="Кон. -47"/>
      <sheetName val="Кон. - 49"/>
      <sheetName val="Кон. -51"/>
      <sheetName val="Кон. - 55"/>
      <sheetName val="Кон. - 57"/>
      <sheetName val="Кон. - 58"/>
      <sheetName val="Кон. - 58а"/>
      <sheetName val="Кон. - 61"/>
      <sheetName val="Кон. - 62"/>
      <sheetName val="Кон. - 71"/>
      <sheetName val="Кон. - 73"/>
      <sheetName val="Галкино, 1"/>
      <sheetName val="Галкино, 5"/>
      <sheetName val="Галкино, 7"/>
      <sheetName val="Глинки, 20а"/>
      <sheetName val="Глинки, 22"/>
      <sheetName val="Дружбы, 8"/>
      <sheetName val="Ю-4"/>
      <sheetName val="Ю-6"/>
      <sheetName val="Б-20"/>
      <sheetName val="Кр-10"/>
      <sheetName val="Кр-12"/>
      <sheetName val="Кр-14"/>
      <sheetName val="Кр-15"/>
      <sheetName val="Кр-19"/>
      <sheetName val="Кр-2"/>
      <sheetName val="Кр-25"/>
      <sheetName val="Кр-29"/>
      <sheetName val="Кр-4"/>
      <sheetName val="Кр-7а"/>
      <sheetName val="Лист1"/>
    </sheetNames>
    <sheetDataSet>
      <sheetData sheetId="0"/>
      <sheetData sheetId="1"/>
      <sheetData sheetId="2"/>
      <sheetData sheetId="3"/>
      <sheetData sheetId="4">
        <row r="25">
          <cell r="C25">
            <v>-197280.43550000002</v>
          </cell>
        </row>
      </sheetData>
      <sheetData sheetId="5">
        <row r="26">
          <cell r="D26">
            <v>62892.221499999985</v>
          </cell>
        </row>
      </sheetData>
      <sheetData sheetId="6">
        <row r="25">
          <cell r="C25">
            <v>37524.547250000061</v>
          </cell>
        </row>
      </sheetData>
      <sheetData sheetId="7">
        <row r="25">
          <cell r="C25">
            <v>91994.42425000004</v>
          </cell>
        </row>
      </sheetData>
      <sheetData sheetId="8">
        <row r="25">
          <cell r="C25">
            <v>25710.805250000092</v>
          </cell>
        </row>
      </sheetData>
      <sheetData sheetId="9">
        <row r="29">
          <cell r="C29">
            <v>-69158.315000000061</v>
          </cell>
        </row>
      </sheetData>
      <sheetData sheetId="10"/>
      <sheetData sheetId="11">
        <row r="27">
          <cell r="C27">
            <v>-124896.12724999996</v>
          </cell>
        </row>
      </sheetData>
      <sheetData sheetId="12">
        <row r="29">
          <cell r="C29">
            <v>-77917.541749999858</v>
          </cell>
        </row>
      </sheetData>
      <sheetData sheetId="13">
        <row r="27">
          <cell r="C27">
            <v>63207.921499999997</v>
          </cell>
        </row>
      </sheetData>
      <sheetData sheetId="14">
        <row r="26">
          <cell r="C26">
            <v>158399.61350000009</v>
          </cell>
        </row>
      </sheetData>
      <sheetData sheetId="15">
        <row r="27">
          <cell r="C27">
            <v>-35012.417249999999</v>
          </cell>
        </row>
      </sheetData>
      <sheetData sheetId="16">
        <row r="25">
          <cell r="C25">
            <v>-138763.55274999992</v>
          </cell>
        </row>
      </sheetData>
      <sheetData sheetId="17">
        <row r="25">
          <cell r="C25">
            <v>10293.260000000068</v>
          </cell>
        </row>
      </sheetData>
      <sheetData sheetId="18">
        <row r="25">
          <cell r="C25">
            <v>-9911.9440000000177</v>
          </cell>
        </row>
      </sheetData>
      <sheetData sheetId="19">
        <row r="24">
          <cell r="C24">
            <v>-162417.78799999994</v>
          </cell>
        </row>
      </sheetData>
      <sheetData sheetId="20">
        <row r="26">
          <cell r="C26">
            <v>-519051.30049999966</v>
          </cell>
        </row>
      </sheetData>
      <sheetData sheetId="21"/>
      <sheetData sheetId="22"/>
      <sheetData sheetId="23">
        <row r="28">
          <cell r="C28">
            <v>410594.54524999997</v>
          </cell>
        </row>
      </sheetData>
      <sheetData sheetId="24">
        <row r="26">
          <cell r="C26">
            <v>44840.562749999925</v>
          </cell>
        </row>
      </sheetData>
      <sheetData sheetId="25"/>
      <sheetData sheetId="26">
        <row r="24">
          <cell r="C24">
            <v>80057.927000000025</v>
          </cell>
        </row>
      </sheetData>
      <sheetData sheetId="27">
        <row r="24">
          <cell r="C24">
            <v>41364.799999999988</v>
          </cell>
        </row>
      </sheetData>
      <sheetData sheetId="28">
        <row r="25">
          <cell r="C25">
            <v>10762.847249999992</v>
          </cell>
        </row>
      </sheetData>
      <sheetData sheetId="29"/>
      <sheetData sheetId="30">
        <row r="25">
          <cell r="C25">
            <v>127024.87124999997</v>
          </cell>
        </row>
      </sheetData>
      <sheetData sheetId="31">
        <row r="26">
          <cell r="C26">
            <v>-273277.21025000006</v>
          </cell>
        </row>
      </sheetData>
      <sheetData sheetId="32"/>
      <sheetData sheetId="33">
        <row r="23">
          <cell r="C23">
            <v>42745.54324999993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topLeftCell="A8" zoomScale="82" zoomScaleSheetLayoutView="82" workbookViewId="0">
      <selection activeCell="H36" sqref="H36"/>
    </sheetView>
  </sheetViews>
  <sheetFormatPr defaultRowHeight="15"/>
  <cols>
    <col min="1" max="1" width="34.7109375" customWidth="1"/>
    <col min="2" max="2" width="25.140625" customWidth="1"/>
    <col min="3" max="3" width="13.140625" customWidth="1"/>
    <col min="4" max="4" width="19.28515625" customWidth="1"/>
    <col min="5" max="5" width="21.5703125" customWidth="1"/>
    <col min="6" max="6" width="12.42578125" customWidth="1"/>
    <col min="7" max="7" width="12" customWidth="1"/>
    <col min="8" max="8" width="12.140625" customWidth="1"/>
    <col min="9" max="9" width="12" customWidth="1"/>
    <col min="10" max="10" width="10.85546875" customWidth="1"/>
    <col min="11" max="11" width="11.85546875" customWidth="1"/>
    <col min="12" max="12" width="16.140625" customWidth="1"/>
    <col min="13" max="13" width="13.140625" customWidth="1"/>
    <col min="14" max="14" width="23.42578125" customWidth="1"/>
    <col min="15" max="15" width="15.5703125" customWidth="1"/>
  </cols>
  <sheetData>
    <row r="1" spans="1:15" ht="15.75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>
      <c r="A3" s="27" t="s">
        <v>36</v>
      </c>
      <c r="B3" s="27"/>
      <c r="C3" s="27" t="s">
        <v>35</v>
      </c>
      <c r="D3" s="27" t="s">
        <v>34</v>
      </c>
      <c r="E3" s="27" t="s">
        <v>33</v>
      </c>
      <c r="F3" s="27" t="s">
        <v>32</v>
      </c>
      <c r="G3" s="13" t="s">
        <v>31</v>
      </c>
      <c r="H3" s="13" t="s">
        <v>30</v>
      </c>
      <c r="I3" s="13" t="s">
        <v>29</v>
      </c>
      <c r="J3" s="13" t="s">
        <v>28</v>
      </c>
      <c r="K3" s="13" t="s">
        <v>27</v>
      </c>
      <c r="L3" s="13" t="s">
        <v>26</v>
      </c>
      <c r="M3" s="13" t="s">
        <v>25</v>
      </c>
      <c r="N3" s="13" t="s">
        <v>24</v>
      </c>
      <c r="O3" s="26" t="s">
        <v>4</v>
      </c>
    </row>
    <row r="4" spans="1:15" ht="132.75" customHeight="1">
      <c r="A4" s="20" t="s">
        <v>23</v>
      </c>
      <c r="B4" s="41" t="s">
        <v>22</v>
      </c>
      <c r="C4" s="9">
        <v>24475</v>
      </c>
      <c r="D4" s="14">
        <v>8209</v>
      </c>
      <c r="E4" s="45">
        <v>5793</v>
      </c>
      <c r="F4" s="43">
        <v>320</v>
      </c>
      <c r="G4" s="43"/>
      <c r="H4" s="45">
        <v>1197</v>
      </c>
      <c r="I4" s="45">
        <v>2417</v>
      </c>
      <c r="J4" s="44">
        <v>1340</v>
      </c>
      <c r="K4" s="16"/>
      <c r="L4" s="43">
        <v>946</v>
      </c>
      <c r="M4" s="43"/>
      <c r="N4" s="42">
        <v>797</v>
      </c>
      <c r="O4" s="6">
        <f>SUM(C4:N4)</f>
        <v>45494</v>
      </c>
    </row>
    <row r="5" spans="1:15" ht="356.25" customHeight="1">
      <c r="A5" s="20" t="s">
        <v>49</v>
      </c>
      <c r="B5" s="41"/>
      <c r="C5" s="9"/>
      <c r="D5" s="40" t="s">
        <v>48</v>
      </c>
      <c r="E5" s="39" t="s">
        <v>47</v>
      </c>
      <c r="F5" s="39"/>
      <c r="G5" s="23"/>
      <c r="H5" s="38" t="s">
        <v>46</v>
      </c>
      <c r="I5" s="38" t="s">
        <v>45</v>
      </c>
      <c r="J5" s="38" t="s">
        <v>44</v>
      </c>
      <c r="K5" s="22"/>
      <c r="L5" s="23" t="s">
        <v>43</v>
      </c>
      <c r="M5" s="22"/>
      <c r="N5" s="38" t="s">
        <v>42</v>
      </c>
      <c r="O5" s="6"/>
    </row>
    <row r="6" spans="1:15" ht="15.75">
      <c r="A6" s="20" t="s">
        <v>41</v>
      </c>
      <c r="B6" s="25"/>
      <c r="C6" s="25">
        <v>61171.5</v>
      </c>
      <c r="D6" s="25">
        <v>669.96</v>
      </c>
      <c r="E6" s="14">
        <v>1793.84</v>
      </c>
      <c r="F6" s="37">
        <v>2789.36</v>
      </c>
      <c r="G6" s="37"/>
      <c r="H6" s="37">
        <v>1373.49</v>
      </c>
      <c r="I6" s="36">
        <v>502.6</v>
      </c>
      <c r="J6" s="36">
        <v>3886.22</v>
      </c>
      <c r="K6" s="35"/>
      <c r="L6" s="36">
        <v>564.96</v>
      </c>
      <c r="M6" s="35"/>
      <c r="N6" s="34">
        <v>1368.87</v>
      </c>
      <c r="O6" s="6">
        <f>SUM(B6:N6)</f>
        <v>74120.800000000003</v>
      </c>
    </row>
    <row r="7" spans="1:15" ht="94.5">
      <c r="A7" s="33" t="s">
        <v>40</v>
      </c>
      <c r="B7" s="25"/>
      <c r="C7" s="25">
        <f>2352.2*4.1</f>
        <v>9644.0199999999986</v>
      </c>
      <c r="D7" s="25">
        <f>2352.2*4.1</f>
        <v>9644.0199999999986</v>
      </c>
      <c r="E7" s="25">
        <f>2352.2*4.1</f>
        <v>9644.0199999999986</v>
      </c>
      <c r="F7" s="25">
        <f>2352.2*4.1</f>
        <v>9644.0199999999986</v>
      </c>
      <c r="G7" s="25">
        <f>2352.2*4.1</f>
        <v>9644.0199999999986</v>
      </c>
      <c r="H7" s="25">
        <f>2352.2*4.1</f>
        <v>9644.0199999999986</v>
      </c>
      <c r="I7" s="25">
        <f>2352.2*4.1</f>
        <v>9644.0199999999986</v>
      </c>
      <c r="J7" s="25">
        <f>2352.2*4.1</f>
        <v>9644.0199999999986</v>
      </c>
      <c r="K7" s="25">
        <f>2352.2*4.1</f>
        <v>9644.0199999999986</v>
      </c>
      <c r="L7" s="25">
        <v>9644.02</v>
      </c>
      <c r="M7" s="25">
        <v>9644.02</v>
      </c>
      <c r="N7" s="25">
        <v>9644.02</v>
      </c>
      <c r="O7" s="6">
        <f>SUM(C7:N7)</f>
        <v>115728.24</v>
      </c>
    </row>
    <row r="8" spans="1:15" ht="47.25" customHeight="1">
      <c r="A8" s="20" t="s">
        <v>39</v>
      </c>
      <c r="B8" s="9" t="s">
        <v>38</v>
      </c>
      <c r="C8" s="9">
        <v>1466.74</v>
      </c>
      <c r="D8" s="9">
        <v>582.34</v>
      </c>
      <c r="E8" s="14">
        <v>742.5</v>
      </c>
      <c r="F8" s="14">
        <v>618.86</v>
      </c>
      <c r="G8" s="14">
        <v>495</v>
      </c>
      <c r="H8" s="14"/>
      <c r="I8" s="14"/>
      <c r="J8" s="14"/>
      <c r="K8" s="14"/>
      <c r="L8" s="14">
        <v>529.4</v>
      </c>
      <c r="M8" s="14"/>
      <c r="N8" s="14">
        <v>580</v>
      </c>
      <c r="O8" s="18">
        <f>SUM(C8:N8)</f>
        <v>5014.84</v>
      </c>
    </row>
    <row r="9" spans="1:15" ht="15.75">
      <c r="A9" s="20"/>
      <c r="B9" s="9"/>
      <c r="C9" s="9"/>
      <c r="D9" s="9"/>
      <c r="E9" s="9"/>
      <c r="F9" s="9"/>
      <c r="G9" s="16"/>
      <c r="H9" s="32"/>
      <c r="I9" s="31"/>
      <c r="J9" s="30"/>
      <c r="K9" s="16"/>
      <c r="L9" s="31"/>
      <c r="M9" s="30"/>
      <c r="N9" s="30"/>
      <c r="O9" s="6"/>
    </row>
    <row r="10" spans="1:15" ht="15.75">
      <c r="A10" s="8" t="s">
        <v>7</v>
      </c>
      <c r="B10" s="8"/>
      <c r="C10" s="8"/>
      <c r="D10" s="8"/>
      <c r="E10" s="8"/>
      <c r="F10" s="8"/>
      <c r="G10" s="6"/>
      <c r="H10" s="6"/>
      <c r="I10" s="6"/>
      <c r="J10" s="6"/>
      <c r="K10" s="6"/>
      <c r="L10" s="6"/>
      <c r="M10" s="6"/>
      <c r="N10" s="6"/>
      <c r="O10" s="6">
        <f>SUM(O4:O9)</f>
        <v>240357.88</v>
      </c>
    </row>
    <row r="11" spans="1:15" ht="15.75">
      <c r="A11" s="29" t="s">
        <v>37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5.75">
      <c r="A13" s="27" t="s">
        <v>36</v>
      </c>
      <c r="B13" s="27"/>
      <c r="C13" s="27" t="s">
        <v>35</v>
      </c>
      <c r="D13" s="27" t="s">
        <v>34</v>
      </c>
      <c r="E13" s="27" t="s">
        <v>33</v>
      </c>
      <c r="F13" s="27" t="s">
        <v>32</v>
      </c>
      <c r="G13" s="13" t="s">
        <v>31</v>
      </c>
      <c r="H13" s="13" t="s">
        <v>30</v>
      </c>
      <c r="I13" s="13" t="s">
        <v>29</v>
      </c>
      <c r="J13" s="13" t="s">
        <v>28</v>
      </c>
      <c r="K13" s="13" t="s">
        <v>27</v>
      </c>
      <c r="L13" s="13" t="s">
        <v>26</v>
      </c>
      <c r="M13" s="13" t="s">
        <v>25</v>
      </c>
      <c r="N13" s="13" t="s">
        <v>24</v>
      </c>
      <c r="O13" s="26" t="s">
        <v>4</v>
      </c>
    </row>
    <row r="14" spans="1:15" ht="94.5">
      <c r="A14" s="20" t="s">
        <v>23</v>
      </c>
      <c r="B14" s="9" t="s">
        <v>22</v>
      </c>
      <c r="C14" s="14">
        <v>8256</v>
      </c>
      <c r="D14" s="14">
        <v>8256</v>
      </c>
      <c r="E14" s="14">
        <v>8256</v>
      </c>
      <c r="F14" s="14">
        <v>8256</v>
      </c>
      <c r="G14" s="14">
        <v>8256</v>
      </c>
      <c r="H14" s="14">
        <v>8256</v>
      </c>
      <c r="I14" s="14">
        <v>8256</v>
      </c>
      <c r="J14" s="14">
        <v>8256</v>
      </c>
      <c r="K14" s="14">
        <v>8256</v>
      </c>
      <c r="L14" s="14">
        <v>8256</v>
      </c>
      <c r="M14" s="14">
        <v>8256</v>
      </c>
      <c r="N14" s="14">
        <v>8256</v>
      </c>
      <c r="O14" s="6">
        <f>SUM(C14:N14)</f>
        <v>99072</v>
      </c>
    </row>
    <row r="15" spans="1:15" ht="32.25" customHeight="1">
      <c r="A15" s="20" t="s">
        <v>21</v>
      </c>
      <c r="B15" s="9" t="s">
        <v>20</v>
      </c>
      <c r="C15" s="25"/>
      <c r="D15" s="25"/>
      <c r="E15" s="25"/>
      <c r="F15" s="25">
        <v>2000</v>
      </c>
      <c r="G15" s="23"/>
      <c r="H15" s="24"/>
      <c r="I15" s="23"/>
      <c r="J15" s="23"/>
      <c r="K15" s="22"/>
      <c r="L15" s="23"/>
      <c r="M15" s="22"/>
      <c r="N15" s="21"/>
      <c r="O15" s="6">
        <f>SUM(C15:N15)</f>
        <v>2000</v>
      </c>
    </row>
    <row r="16" spans="1:15" ht="31.5">
      <c r="A16" s="20" t="s">
        <v>19</v>
      </c>
      <c r="B16" s="9" t="s">
        <v>18</v>
      </c>
      <c r="C16" s="13">
        <v>1000</v>
      </c>
      <c r="D16" s="13">
        <v>1000</v>
      </c>
      <c r="E16" s="13">
        <v>1000</v>
      </c>
      <c r="F16" s="13">
        <v>1000</v>
      </c>
      <c r="G16" s="13">
        <v>1000</v>
      </c>
      <c r="H16" s="13">
        <v>1000</v>
      </c>
      <c r="I16" s="13">
        <v>1000</v>
      </c>
      <c r="J16" s="13">
        <v>1000</v>
      </c>
      <c r="K16" s="13">
        <v>1000</v>
      </c>
      <c r="L16" s="14">
        <v>1000</v>
      </c>
      <c r="M16" s="14">
        <v>1000</v>
      </c>
      <c r="N16" s="14">
        <v>1000</v>
      </c>
      <c r="O16" s="6">
        <f>SUM(C16:N16)</f>
        <v>12000</v>
      </c>
    </row>
    <row r="17" spans="1:15" ht="15.75">
      <c r="A17" s="10" t="s">
        <v>17</v>
      </c>
      <c r="B17" s="9" t="s">
        <v>16</v>
      </c>
      <c r="C17" s="9"/>
      <c r="D17" s="9"/>
      <c r="E17" s="9"/>
      <c r="F17" s="9"/>
      <c r="G17" s="13"/>
      <c r="H17" s="13">
        <v>223632</v>
      </c>
      <c r="I17" s="14"/>
      <c r="J17" s="14"/>
      <c r="K17" s="13"/>
      <c r="L17" s="4"/>
      <c r="M17" s="19"/>
      <c r="N17" s="14"/>
      <c r="O17" s="18">
        <f>SUM(C17:N17)</f>
        <v>223632</v>
      </c>
    </row>
    <row r="18" spans="1:15" ht="15.75">
      <c r="A18" s="10" t="s">
        <v>15</v>
      </c>
      <c r="B18" s="9"/>
      <c r="C18" s="9"/>
      <c r="D18" s="9"/>
      <c r="E18" s="9"/>
      <c r="F18" s="9"/>
      <c r="G18" s="13"/>
      <c r="H18" s="16"/>
      <c r="I18" s="13"/>
      <c r="J18" s="15"/>
      <c r="K18" s="13"/>
      <c r="L18" s="14"/>
      <c r="M18" s="14"/>
      <c r="N18" s="13"/>
      <c r="O18" s="6">
        <f>C28*2.5/100</f>
        <v>11274.090749999999</v>
      </c>
    </row>
    <row r="19" spans="1:15" ht="15.75">
      <c r="A19" s="12" t="s">
        <v>14</v>
      </c>
      <c r="B19" s="17"/>
      <c r="C19" s="9"/>
      <c r="D19" s="9"/>
      <c r="E19" s="9"/>
      <c r="F19" s="9"/>
      <c r="G19" s="13"/>
      <c r="H19" s="16"/>
      <c r="I19" s="13"/>
      <c r="J19" s="15"/>
      <c r="K19" s="13"/>
      <c r="L19" s="14"/>
      <c r="M19" s="14"/>
      <c r="N19" s="13"/>
      <c r="O19" s="6">
        <v>42666.79</v>
      </c>
    </row>
    <row r="20" spans="1:15" ht="15.75">
      <c r="A20" s="12" t="s">
        <v>13</v>
      </c>
      <c r="B20" s="9" t="s">
        <v>12</v>
      </c>
      <c r="C20" s="9">
        <f>54*4</f>
        <v>216</v>
      </c>
      <c r="D20" s="9">
        <f>54*4</f>
        <v>216</v>
      </c>
      <c r="E20" s="9">
        <f>54*4</f>
        <v>216</v>
      </c>
      <c r="F20" s="9">
        <f>54*4</f>
        <v>216</v>
      </c>
      <c r="G20" s="9">
        <f>54*4</f>
        <v>216</v>
      </c>
      <c r="H20" s="9">
        <f>54*4</f>
        <v>216</v>
      </c>
      <c r="I20" s="9">
        <f>54*4</f>
        <v>216</v>
      </c>
      <c r="J20" s="9">
        <f>54*4</f>
        <v>216</v>
      </c>
      <c r="K20" s="9">
        <f>54*4</f>
        <v>216</v>
      </c>
      <c r="L20" s="9">
        <v>216</v>
      </c>
      <c r="M20" s="9">
        <v>216</v>
      </c>
      <c r="N20" s="9">
        <v>216</v>
      </c>
      <c r="O20" s="6">
        <f>SUM(C20:N20)</f>
        <v>2592</v>
      </c>
    </row>
    <row r="21" spans="1:15" ht="15.75">
      <c r="A21" s="10" t="s">
        <v>11</v>
      </c>
      <c r="B21" s="11"/>
      <c r="C21" s="9">
        <f>2352.2*0.2</f>
        <v>470.44</v>
      </c>
      <c r="D21" s="9">
        <f>2352.2*0.2</f>
        <v>470.44</v>
      </c>
      <c r="E21" s="9">
        <f>2352.2*0.2</f>
        <v>470.44</v>
      </c>
      <c r="F21" s="9">
        <f>2352.2*0.2</f>
        <v>470.44</v>
      </c>
      <c r="G21" s="9">
        <f>2352.2*0.2</f>
        <v>470.44</v>
      </c>
      <c r="H21" s="9">
        <f>2352.2*0.2</f>
        <v>470.44</v>
      </c>
      <c r="I21" s="9">
        <f>2352.2*0.2</f>
        <v>470.44</v>
      </c>
      <c r="J21" s="9">
        <f>2352.2*0.2</f>
        <v>470.44</v>
      </c>
      <c r="K21" s="9">
        <f>2352.2*0.2</f>
        <v>470.44</v>
      </c>
      <c r="L21" s="9">
        <v>470.44</v>
      </c>
      <c r="M21" s="9">
        <v>470.44</v>
      </c>
      <c r="N21" s="9">
        <v>470.44</v>
      </c>
      <c r="O21" s="6">
        <f>SUM(C21:N21)</f>
        <v>5645.2799999999988</v>
      </c>
    </row>
    <row r="22" spans="1:15" ht="31.5">
      <c r="A22" s="10" t="s">
        <v>9</v>
      </c>
      <c r="B22" s="9" t="s">
        <v>10</v>
      </c>
      <c r="C22" s="9">
        <v>5810</v>
      </c>
      <c r="D22" s="9">
        <v>5810</v>
      </c>
      <c r="E22" s="9">
        <v>5810</v>
      </c>
      <c r="F22" s="9">
        <v>5810</v>
      </c>
      <c r="G22" s="9">
        <v>5810</v>
      </c>
      <c r="H22" s="9">
        <v>5810</v>
      </c>
      <c r="I22" s="9"/>
      <c r="J22" s="9"/>
      <c r="K22" s="9"/>
      <c r="L22" s="9"/>
      <c r="M22" s="9"/>
      <c r="N22" s="9"/>
      <c r="O22" s="6">
        <f>SUM(C22:N22)</f>
        <v>34860</v>
      </c>
    </row>
    <row r="23" spans="1:15" ht="31.5">
      <c r="A23" s="10" t="s">
        <v>9</v>
      </c>
      <c r="B23" s="9" t="s">
        <v>8</v>
      </c>
      <c r="C23" s="9"/>
      <c r="D23" s="9"/>
      <c r="E23" s="9"/>
      <c r="F23" s="9"/>
      <c r="G23" s="9"/>
      <c r="H23" s="9"/>
      <c r="I23" s="9">
        <v>5810</v>
      </c>
      <c r="J23" s="9">
        <v>5810</v>
      </c>
      <c r="K23" s="9">
        <v>5810</v>
      </c>
      <c r="L23" s="9">
        <v>5810</v>
      </c>
      <c r="M23" s="9">
        <v>5810</v>
      </c>
      <c r="N23" s="9">
        <v>5810</v>
      </c>
      <c r="O23" s="6">
        <f>SUM(C23:N23)</f>
        <v>34860</v>
      </c>
    </row>
    <row r="24" spans="1:15" ht="15.75">
      <c r="A24" s="8" t="s">
        <v>7</v>
      </c>
      <c r="B24" s="8"/>
      <c r="C24" s="7">
        <f>C22+C21+C20+C18+C17+C16+C15+C14+C8+C7+C6+C4</f>
        <v>112509.7</v>
      </c>
      <c r="D24" s="7">
        <f>D22+D21+D20+D18+D17+D16+D15+D14+D8+D7+D6+D4</f>
        <v>34857.759999999995</v>
      </c>
      <c r="E24" s="7">
        <f>E22+E21+E20+E18+E17+E16+E15+E14+E8+E7+E6+E4</f>
        <v>33725.800000000003</v>
      </c>
      <c r="F24" s="7">
        <f>F22+F21+F20+F18+F17+F16+F15+F14+F8+F7+F6+F4</f>
        <v>31124.68</v>
      </c>
      <c r="G24" s="7">
        <f>G22+G21+G20+G18+G17+G16+G15+G14+G8+G7+G6+G4</f>
        <v>25891.46</v>
      </c>
      <c r="H24" s="7">
        <f>H22+H21+H20+H18+H17+H16+H15+H14+H8+H7+H6+H4</f>
        <v>251598.94999999998</v>
      </c>
      <c r="I24" s="7">
        <f>I22+I21+I20+I18+I17+I16+I15+I14+I8+I7+I6+I4</f>
        <v>22506.059999999998</v>
      </c>
      <c r="J24" s="7">
        <f>J22+J21+J20+J18+J17+J16+J15+J14+J8+J7+J6+J4</f>
        <v>24812.68</v>
      </c>
      <c r="K24" s="7">
        <f>K22+K21+K20+K18+K17+K16+K15+K14+K8+K7+K6+K4</f>
        <v>19586.46</v>
      </c>
      <c r="L24" s="7">
        <f>L22+L21+L20+L18+L17+L16+L15+L14+L8+L7+L6+L4</f>
        <v>21626.82</v>
      </c>
      <c r="M24" s="7">
        <f>M22+M21+M20+M18+M17+M16+M15+M14+M8+M7+M6+M4</f>
        <v>19586.46</v>
      </c>
      <c r="N24" s="7">
        <f>N22+N21+N20+N18+N17+N16+N15+N14+N8+N7+N6+N4</f>
        <v>22332.329999999998</v>
      </c>
      <c r="O24" s="6">
        <f>O22+O21+O20+O19+O18+O17+O16+O15+O14+O10+O23</f>
        <v>708960.04075000004</v>
      </c>
    </row>
    <row r="27" spans="1:15" ht="15.75">
      <c r="B27" s="5" t="s">
        <v>6</v>
      </c>
      <c r="C27" s="5" t="s">
        <v>5</v>
      </c>
    </row>
    <row r="28" spans="1:15" ht="15.75">
      <c r="A28" t="s">
        <v>4</v>
      </c>
      <c r="B28" s="4">
        <v>434062.03</v>
      </c>
      <c r="C28" s="3">
        <v>450963.63</v>
      </c>
    </row>
    <row r="29" spans="1:15">
      <c r="A29" t="s">
        <v>3</v>
      </c>
      <c r="C29" s="2">
        <f>'[1]Кон. - 58'!$C$29</f>
        <v>-69158.315000000061</v>
      </c>
    </row>
    <row r="30" spans="1:15">
      <c r="A30" t="s">
        <v>2</v>
      </c>
      <c r="B30" s="1"/>
      <c r="C30" s="1">
        <f>C28+C29-O24</f>
        <v>-327154.7257500001</v>
      </c>
    </row>
    <row r="32" spans="1:15">
      <c r="A32" t="s">
        <v>1</v>
      </c>
      <c r="C32">
        <v>2352.1999999999998</v>
      </c>
    </row>
    <row r="33" spans="1:3">
      <c r="A33" t="s">
        <v>0</v>
      </c>
      <c r="C33">
        <v>54</v>
      </c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Кон. - 58</vt:lpstr>
      <vt:lpstr>'Кон. - 58'!Область_печати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2020-06-09T10:05:25Z</dcterms:created>
  <dcterms:modified xsi:type="dcterms:W3CDTF">2020-06-09T10:05:34Z</dcterms:modified>
</cp:coreProperties>
</file>