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20055" windowHeight="10485"/>
  </bookViews>
  <sheets>
    <sheet name="Кон. - 55 (2019)" sheetId="1" r:id="rId1"/>
  </sheets>
  <externalReferences>
    <externalReference r:id="rId2"/>
  </externalReferences>
  <definedNames>
    <definedName name="_xlnm.Print_Area" localSheetId="0">'Кон. - 55 (2019)'!$A$1:$O$32</definedName>
  </definedNames>
  <calcPr calcId="124519"/>
</workbook>
</file>

<file path=xl/calcChain.xml><?xml version="1.0" encoding="utf-8"?>
<calcChain xmlns="http://schemas.openxmlformats.org/spreadsheetml/2006/main">
  <c r="B28" i="1"/>
  <c r="C28"/>
  <c r="O4"/>
  <c r="O6"/>
  <c r="C7"/>
  <c r="D7"/>
  <c r="E7"/>
  <c r="F7"/>
  <c r="G7"/>
  <c r="H7"/>
  <c r="I7"/>
  <c r="J7"/>
  <c r="K7"/>
  <c r="L7"/>
  <c r="M7"/>
  <c r="N7"/>
  <c r="O7" s="1"/>
  <c r="O10" s="1"/>
  <c r="O8"/>
  <c r="O14"/>
  <c r="O15"/>
  <c r="C18"/>
  <c r="D18"/>
  <c r="E18"/>
  <c r="F18"/>
  <c r="G18"/>
  <c r="H18"/>
  <c r="I18"/>
  <c r="J18"/>
  <c r="K18"/>
  <c r="L18"/>
  <c r="M18"/>
  <c r="N18"/>
  <c r="O18"/>
  <c r="C19"/>
  <c r="D19"/>
  <c r="E19"/>
  <c r="F19"/>
  <c r="G19"/>
  <c r="H19"/>
  <c r="I19"/>
  <c r="J19"/>
  <c r="K19"/>
  <c r="L19"/>
  <c r="M19"/>
  <c r="N19"/>
  <c r="O19" s="1"/>
  <c r="O21" s="1"/>
  <c r="O20"/>
  <c r="C29"/>
  <c r="C30" l="1"/>
</calcChain>
</file>

<file path=xl/sharedStrings.xml><?xml version="1.0" encoding="utf-8"?>
<sst xmlns="http://schemas.openxmlformats.org/spreadsheetml/2006/main" count="69" uniqueCount="52">
  <si>
    <t>л/сч</t>
  </si>
  <si>
    <t xml:space="preserve">площадь </t>
  </si>
  <si>
    <t xml:space="preserve">Остаток на начало 01.01.2020г. </t>
  </si>
  <si>
    <t xml:space="preserve">Остаток на начало 01.01.2019г. </t>
  </si>
  <si>
    <t>Итого за год, нежилые помещения:</t>
  </si>
  <si>
    <t>Итого за год, жилые помещения:</t>
  </si>
  <si>
    <t>Оплачено</t>
  </si>
  <si>
    <t>Начислено</t>
  </si>
  <si>
    <t>долг по кв/плате на 01.01.19г</t>
  </si>
  <si>
    <t>Итого:</t>
  </si>
  <si>
    <t>ООО "Курганоблсервис"</t>
  </si>
  <si>
    <t>Услуги по благоустройству территории</t>
  </si>
  <si>
    <t>Паспортный</t>
  </si>
  <si>
    <t>Софтиком</t>
  </si>
  <si>
    <t>Услуги вычислительного центра</t>
  </si>
  <si>
    <t>ОДН</t>
  </si>
  <si>
    <t>Прогресс 2,5%</t>
  </si>
  <si>
    <t>ООО "Эгида"</t>
  </si>
  <si>
    <t>Работы по тех.диагностированию ВДГО</t>
  </si>
  <si>
    <t xml:space="preserve">ООО "Техник" 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</si>
  <si>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</si>
  <si>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Итого за год: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</si>
  <si>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</si>
  <si>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</si>
  <si>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</si>
  <si>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</si>
  <si>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</si>
  <si>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</si>
  <si>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</si>
  <si>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</si>
  <si>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</si>
  <si>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</si>
  <si>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</si>
  <si>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</si>
  <si>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работы</t>
  </si>
  <si>
    <t>Адрес: Конституции, дом 55            2019 г.</t>
  </si>
  <si>
    <t xml:space="preserve">Чистый двор (КГМ, без ТБО) </t>
  </si>
  <si>
    <t>Работа по обеспечению вывоза бытовых отходов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</si>
  <si>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</si>
  <si>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>3885,,56</t>
  </si>
  <si>
    <t>Материалы</t>
  </si>
  <si>
    <t>Замена выключателей автомат. - 1 шт., замена патрона - 1 шт.</t>
  </si>
  <si>
    <t>Лампа накаливания 40вт - 7 шт.</t>
  </si>
  <si>
    <t>Прокладка тр-да ПП Ду-25-2м.,демонтаж ст.трубы Ду-20-2м.,врезка вентиля Ду-15-1шт.,20-1шт.</t>
  </si>
  <si>
    <t>Прокладка трубопровода ПП Ду-25-2м., демонтаж ст.трубы Ду-20-2м.</t>
  </si>
  <si>
    <t>Лампа накаливания 40вт - 10 шт.</t>
  </si>
  <si>
    <t>Лампа накаливания 40вт-7 шт</t>
  </si>
  <si>
    <t>Замена патрона карболитового Е-27-3шт.(подвал)Замена выкл одн.250-10А-1шт.</t>
  </si>
  <si>
    <t>Перчатки резиновые,перчатки х/б,ср-во д/мытья полов,пакет д/мусора.</t>
  </si>
  <si>
    <t>Смена чуг.задвижки на ст.Ду 50-1шт.;Дем-ж ст.трубы Ду57-4м.,32-12м.;Прокладка Трубопровода Ду40-8м.,50-4м.,32-4м. (подвал)</t>
  </si>
  <si>
    <t>Виды работ</t>
  </si>
  <si>
    <t>Адрес: Конституции, дом  55         2019 г.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</si>
</sst>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0;[Red]\-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7" fillId="0" borderId="1" xfId="1" applyNumberFormat="1" applyFont="1" applyBorder="1" applyAlignment="1">
      <alignment horizontal="center" vertical="center" wrapText="1"/>
    </xf>
    <xf numFmtId="0" fontId="0" fillId="0" borderId="1" xfId="0" applyBorder="1"/>
    <xf numFmtId="166" fontId="7" fillId="0" borderId="1" xfId="2" applyNumberFormat="1" applyFont="1" applyBorder="1" applyAlignment="1">
      <alignment horizontal="center" vertical="center" wrapText="1"/>
    </xf>
    <xf numFmtId="165" fontId="7" fillId="0" borderId="1" xfId="3" applyNumberFormat="1" applyFont="1" applyBorder="1" applyAlignment="1">
      <alignment horizontal="center" vertical="center" wrapText="1"/>
    </xf>
    <xf numFmtId="165" fontId="7" fillId="0" borderId="1" xfId="4" applyNumberFormat="1" applyFont="1" applyBorder="1" applyAlignment="1">
      <alignment horizontal="center" vertical="center" wrapText="1"/>
    </xf>
    <xf numFmtId="166" fontId="7" fillId="0" borderId="1" xfId="3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7" fillId="0" borderId="3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2" fontId="7" fillId="0" borderId="1" xfId="2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/>
    </xf>
    <xf numFmtId="165" fontId="7" fillId="0" borderId="1" xfId="3" applyNumberFormat="1" applyFont="1" applyBorder="1" applyAlignment="1">
      <alignment horizontal="center" vertical="center"/>
    </xf>
    <xf numFmtId="166" fontId="7" fillId="0" borderId="1" xfId="3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166" fontId="7" fillId="0" borderId="3" xfId="2" applyNumberFormat="1" applyFont="1" applyBorder="1" applyAlignment="1">
      <alignment horizontal="center" vertical="center" wrapText="1"/>
    </xf>
    <xf numFmtId="165" fontId="7" fillId="0" borderId="3" xfId="3" applyNumberFormat="1" applyFont="1" applyBorder="1" applyAlignment="1">
      <alignment horizontal="center" vertical="center" wrapText="1"/>
    </xf>
    <xf numFmtId="165" fontId="7" fillId="0" borderId="3" xfId="4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0" fontId="8" fillId="0" borderId="1" xfId="5" applyNumberFormat="1" applyFont="1" applyBorder="1" applyAlignment="1">
      <alignment vertical="center" wrapText="1"/>
    </xf>
    <xf numFmtId="0" fontId="7" fillId="0" borderId="1" xfId="5" applyNumberFormat="1" applyFont="1" applyBorder="1" applyAlignment="1">
      <alignment horizontal="center" vertical="center" wrapText="1"/>
    </xf>
    <xf numFmtId="0" fontId="7" fillId="0" borderId="1" xfId="6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166" fontId="7" fillId="0" borderId="1" xfId="2" applyNumberFormat="1" applyFont="1" applyBorder="1" applyAlignment="1">
      <alignment horizontal="center" vertical="center"/>
    </xf>
    <xf numFmtId="2" fontId="7" fillId="0" borderId="1" xfId="6" applyNumberFormat="1" applyFont="1" applyBorder="1" applyAlignment="1">
      <alignment horizontal="center" vertical="center" wrapText="1"/>
    </xf>
    <xf numFmtId="165" fontId="7" fillId="0" borderId="1" xfId="4" applyNumberFormat="1" applyFont="1" applyBorder="1" applyAlignment="1">
      <alignment horizontal="center" vertical="center"/>
    </xf>
    <xf numFmtId="4" fontId="7" fillId="0" borderId="1" xfId="6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6"/>
    <cellStyle name="Обычный 3" xfId="7"/>
    <cellStyle name="Обычный 4" xfId="8"/>
    <cellStyle name="Обычный_3-20а" xfId="3"/>
    <cellStyle name="Обычный_5-3" xfId="2"/>
    <cellStyle name="Обычный_Кон. - 55" xfId="5"/>
    <cellStyle name="Обычный_Кр-12" xfId="4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2;&#1086;&#1085;&#1089;&#1090;&#1080;&#1090;&#1091;&#1094;&#1080;&#1080;5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. - 55"/>
    </sheetNames>
    <sheetDataSet>
      <sheetData sheetId="0">
        <row r="27">
          <cell r="C27">
            <v>183542.66125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topLeftCell="A16" zoomScale="78" zoomScaleSheetLayoutView="78" workbookViewId="0">
      <selection activeCell="B28" sqref="B28"/>
    </sheetView>
  </sheetViews>
  <sheetFormatPr defaultRowHeight="15"/>
  <cols>
    <col min="1" max="1" width="39.85546875" customWidth="1"/>
    <col min="2" max="2" width="14.7109375" customWidth="1"/>
    <col min="3" max="3" width="19.5703125" customWidth="1"/>
    <col min="4" max="4" width="11.5703125" customWidth="1"/>
    <col min="5" max="5" width="11.28515625" customWidth="1"/>
    <col min="6" max="6" width="14" customWidth="1"/>
    <col min="7" max="8" width="10.7109375" customWidth="1"/>
    <col min="9" max="9" width="10.85546875" customWidth="1"/>
    <col min="10" max="10" width="10.28515625" customWidth="1"/>
    <col min="11" max="11" width="10.140625" bestFit="1" customWidth="1"/>
    <col min="12" max="12" width="8.85546875" customWidth="1"/>
    <col min="13" max="13" width="13.42578125" customWidth="1"/>
    <col min="14" max="14" width="14.5703125" customWidth="1"/>
    <col min="15" max="15" width="32.42578125" customWidth="1"/>
  </cols>
  <sheetData>
    <row r="1" spans="1:15" ht="15.75">
      <c r="A1" s="47" t="s">
        <v>51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>
      <c r="A3" s="29" t="s">
        <v>34</v>
      </c>
      <c r="B3" s="29"/>
      <c r="C3" s="29" t="s">
        <v>33</v>
      </c>
      <c r="D3" s="29" t="s">
        <v>32</v>
      </c>
      <c r="E3" s="29" t="s">
        <v>31</v>
      </c>
      <c r="F3" s="28" t="s">
        <v>30</v>
      </c>
      <c r="G3" s="28" t="s">
        <v>29</v>
      </c>
      <c r="H3" s="28" t="s">
        <v>28</v>
      </c>
      <c r="I3" s="28" t="s">
        <v>27</v>
      </c>
      <c r="J3" s="28" t="s">
        <v>26</v>
      </c>
      <c r="K3" s="28" t="s">
        <v>25</v>
      </c>
      <c r="L3" s="28" t="s">
        <v>24</v>
      </c>
      <c r="M3" s="28" t="s">
        <v>23</v>
      </c>
      <c r="N3" s="28" t="s">
        <v>22</v>
      </c>
      <c r="O3" s="27" t="s">
        <v>21</v>
      </c>
    </row>
    <row r="4" spans="1:15" ht="45.75" customHeight="1">
      <c r="A4" s="26" t="s">
        <v>20</v>
      </c>
      <c r="B4" s="48" t="s">
        <v>19</v>
      </c>
      <c r="C4" s="13">
        <v>9543</v>
      </c>
      <c r="D4" s="18"/>
      <c r="E4" s="46">
        <v>228</v>
      </c>
      <c r="F4" s="44"/>
      <c r="G4" s="44"/>
      <c r="H4" s="46"/>
      <c r="I4" s="46"/>
      <c r="J4" s="45">
        <v>609</v>
      </c>
      <c r="K4" s="32">
        <v>3638</v>
      </c>
      <c r="L4" s="44"/>
      <c r="M4" s="44">
        <v>113</v>
      </c>
      <c r="N4" s="43"/>
      <c r="O4" s="11">
        <f>SUM(C4:N4)</f>
        <v>14131</v>
      </c>
    </row>
    <row r="5" spans="1:15" ht="256.5" customHeight="1">
      <c r="A5" s="26" t="s">
        <v>50</v>
      </c>
      <c r="B5" s="48"/>
      <c r="C5" s="13" t="s">
        <v>49</v>
      </c>
      <c r="D5" s="42" t="s">
        <v>48</v>
      </c>
      <c r="E5" s="41" t="s">
        <v>47</v>
      </c>
      <c r="F5" s="41"/>
      <c r="G5" s="22" t="s">
        <v>46</v>
      </c>
      <c r="H5" s="23"/>
      <c r="I5" s="40" t="s">
        <v>45</v>
      </c>
      <c r="J5" s="40" t="s">
        <v>44</v>
      </c>
      <c r="K5" s="40" t="s">
        <v>43</v>
      </c>
      <c r="L5" s="22" t="s">
        <v>42</v>
      </c>
      <c r="M5" s="21" t="s">
        <v>41</v>
      </c>
      <c r="N5" s="39"/>
      <c r="O5" s="11"/>
    </row>
    <row r="6" spans="1:15" ht="31.5" customHeight="1">
      <c r="A6" s="26" t="s">
        <v>40</v>
      </c>
      <c r="B6" s="24"/>
      <c r="C6" s="24" t="s">
        <v>39</v>
      </c>
      <c r="D6" s="24">
        <v>409.87</v>
      </c>
      <c r="E6" s="18">
        <v>196.54</v>
      </c>
      <c r="F6" s="38"/>
      <c r="G6" s="38">
        <v>172.33</v>
      </c>
      <c r="H6" s="38"/>
      <c r="I6" s="37">
        <v>92.04</v>
      </c>
      <c r="J6" s="37">
        <v>572.41</v>
      </c>
      <c r="K6" s="36">
        <v>593.62</v>
      </c>
      <c r="L6" s="37">
        <v>69.72</v>
      </c>
      <c r="M6" s="36">
        <v>233.48</v>
      </c>
      <c r="N6" s="35"/>
      <c r="O6" s="11">
        <f>SUM(B6:N6)</f>
        <v>2340.0099999999998</v>
      </c>
    </row>
    <row r="7" spans="1:15" ht="78.75">
      <c r="A7" s="34" t="s">
        <v>38</v>
      </c>
      <c r="B7" s="24"/>
      <c r="C7" s="24">
        <f t="shared" ref="C7:N7" si="0">2012.5*4.1</f>
        <v>8251.25</v>
      </c>
      <c r="D7" s="24">
        <f t="shared" si="0"/>
        <v>8251.25</v>
      </c>
      <c r="E7" s="24">
        <f t="shared" si="0"/>
        <v>8251.25</v>
      </c>
      <c r="F7" s="24">
        <f t="shared" si="0"/>
        <v>8251.25</v>
      </c>
      <c r="G7" s="24">
        <f t="shared" si="0"/>
        <v>8251.25</v>
      </c>
      <c r="H7" s="24">
        <f t="shared" si="0"/>
        <v>8251.25</v>
      </c>
      <c r="I7" s="24">
        <f t="shared" si="0"/>
        <v>8251.25</v>
      </c>
      <c r="J7" s="24">
        <f t="shared" si="0"/>
        <v>8251.25</v>
      </c>
      <c r="K7" s="24">
        <f t="shared" si="0"/>
        <v>8251.25</v>
      </c>
      <c r="L7" s="24">
        <f t="shared" si="0"/>
        <v>8251.25</v>
      </c>
      <c r="M7" s="24">
        <f t="shared" si="0"/>
        <v>8251.25</v>
      </c>
      <c r="N7" s="24">
        <f t="shared" si="0"/>
        <v>8251.25</v>
      </c>
      <c r="O7" s="11">
        <f>SUM(C7:N7)</f>
        <v>99015</v>
      </c>
    </row>
    <row r="8" spans="1:15" ht="47.25">
      <c r="A8" s="26" t="s">
        <v>37</v>
      </c>
      <c r="B8" s="13" t="s">
        <v>36</v>
      </c>
      <c r="C8" s="13"/>
      <c r="D8" s="13"/>
      <c r="E8" s="18">
        <v>369.47</v>
      </c>
      <c r="F8" s="18">
        <v>1274.06</v>
      </c>
      <c r="G8" s="18">
        <v>1575.43</v>
      </c>
      <c r="H8" s="18">
        <v>1110.57</v>
      </c>
      <c r="I8" s="18">
        <v>958.33</v>
      </c>
      <c r="J8" s="18"/>
      <c r="K8" s="18"/>
      <c r="L8" s="18">
        <v>2467.86</v>
      </c>
      <c r="M8" s="18">
        <v>1528.88</v>
      </c>
      <c r="N8" s="18">
        <v>1231.75</v>
      </c>
      <c r="O8" s="16">
        <f>SUM(C8:N8)</f>
        <v>10516.349999999999</v>
      </c>
    </row>
    <row r="9" spans="1:15" ht="15.75">
      <c r="A9" s="26"/>
      <c r="B9" s="13"/>
      <c r="C9" s="13"/>
      <c r="D9" s="13"/>
      <c r="E9" s="13"/>
      <c r="F9" s="13"/>
      <c r="G9" s="32"/>
      <c r="H9" s="33"/>
      <c r="I9" s="31"/>
      <c r="J9" s="30"/>
      <c r="K9" s="32"/>
      <c r="L9" s="31"/>
      <c r="M9" s="30"/>
      <c r="N9" s="30"/>
      <c r="O9" s="11"/>
    </row>
    <row r="10" spans="1:15" ht="15.75">
      <c r="A10" s="12" t="s">
        <v>9</v>
      </c>
      <c r="B10" s="12"/>
      <c r="C10" s="12"/>
      <c r="D10" s="12"/>
      <c r="E10" s="12"/>
      <c r="F10" s="12"/>
      <c r="G10" s="11"/>
      <c r="H10" s="11"/>
      <c r="I10" s="11"/>
      <c r="J10" s="11"/>
      <c r="K10" s="11"/>
      <c r="L10" s="11"/>
      <c r="M10" s="11"/>
      <c r="N10" s="11"/>
      <c r="O10" s="11">
        <f>SUM(O4:O9)</f>
        <v>126002.35999999999</v>
      </c>
    </row>
    <row r="11" spans="1:15" ht="15.75">
      <c r="A11" s="47" t="s">
        <v>35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 ht="15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5.75">
      <c r="A13" s="29" t="s">
        <v>34</v>
      </c>
      <c r="B13" s="29"/>
      <c r="C13" s="29" t="s">
        <v>33</v>
      </c>
      <c r="D13" s="29" t="s">
        <v>32</v>
      </c>
      <c r="E13" s="29" t="s">
        <v>31</v>
      </c>
      <c r="F13" s="29" t="s">
        <v>30</v>
      </c>
      <c r="G13" s="28" t="s">
        <v>29</v>
      </c>
      <c r="H13" s="28" t="s">
        <v>28</v>
      </c>
      <c r="I13" s="28" t="s">
        <v>27</v>
      </c>
      <c r="J13" s="28" t="s">
        <v>26</v>
      </c>
      <c r="K13" s="28" t="s">
        <v>25</v>
      </c>
      <c r="L13" s="28" t="s">
        <v>24</v>
      </c>
      <c r="M13" s="28" t="s">
        <v>23</v>
      </c>
      <c r="N13" s="28" t="s">
        <v>22</v>
      </c>
      <c r="O13" s="27" t="s">
        <v>21</v>
      </c>
    </row>
    <row r="14" spans="1:15" ht="78.75">
      <c r="A14" s="26" t="s">
        <v>20</v>
      </c>
      <c r="B14" s="13" t="s">
        <v>19</v>
      </c>
      <c r="C14" s="18">
        <v>7064</v>
      </c>
      <c r="D14" s="18">
        <v>7064</v>
      </c>
      <c r="E14" s="18">
        <v>7064</v>
      </c>
      <c r="F14" s="18">
        <v>7064</v>
      </c>
      <c r="G14" s="18">
        <v>7064</v>
      </c>
      <c r="H14" s="18">
        <v>7064</v>
      </c>
      <c r="I14" s="18">
        <v>7064</v>
      </c>
      <c r="J14" s="18">
        <v>7064</v>
      </c>
      <c r="K14" s="18">
        <v>7064</v>
      </c>
      <c r="L14" s="18">
        <v>7064</v>
      </c>
      <c r="M14" s="18">
        <v>7064</v>
      </c>
      <c r="N14" s="18">
        <v>7064</v>
      </c>
      <c r="O14" s="11">
        <f>SUM(C14:N14)</f>
        <v>84768</v>
      </c>
    </row>
    <row r="15" spans="1:15" ht="31.5">
      <c r="A15" s="26" t="s">
        <v>18</v>
      </c>
      <c r="B15" s="13" t="s">
        <v>17</v>
      </c>
      <c r="C15" s="25"/>
      <c r="D15" s="25"/>
      <c r="E15" s="25"/>
      <c r="F15" s="25"/>
      <c r="G15" s="18"/>
      <c r="H15" s="18"/>
      <c r="I15" s="18"/>
      <c r="J15" s="18"/>
      <c r="K15" s="18">
        <v>14400</v>
      </c>
      <c r="L15" s="18"/>
      <c r="M15" s="18"/>
      <c r="N15" s="18"/>
      <c r="O15" s="11">
        <f>SUM(C15:N15)</f>
        <v>14400</v>
      </c>
    </row>
    <row r="16" spans="1:15" ht="15.75">
      <c r="A16" s="14" t="s">
        <v>16</v>
      </c>
      <c r="B16" s="13"/>
      <c r="C16" s="24"/>
      <c r="D16" s="24"/>
      <c r="E16" s="24"/>
      <c r="F16" s="24"/>
      <c r="G16" s="22"/>
      <c r="H16" s="23"/>
      <c r="I16" s="22"/>
      <c r="J16" s="22"/>
      <c r="K16" s="21"/>
      <c r="L16" s="22"/>
      <c r="M16" s="21"/>
      <c r="N16" s="20"/>
      <c r="O16" s="11">
        <v>30047.85</v>
      </c>
    </row>
    <row r="17" spans="1:15" ht="15.75">
      <c r="A17" s="17" t="s">
        <v>15</v>
      </c>
      <c r="B17" s="19"/>
      <c r="C17" s="2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1">
        <v>37710.660000000003</v>
      </c>
    </row>
    <row r="18" spans="1:15" ht="15.75">
      <c r="A18" s="17" t="s">
        <v>14</v>
      </c>
      <c r="B18" s="13" t="s">
        <v>13</v>
      </c>
      <c r="C18" s="13">
        <f t="shared" ref="C18:N18" si="1">48*4</f>
        <v>192</v>
      </c>
      <c r="D18" s="13">
        <f t="shared" si="1"/>
        <v>192</v>
      </c>
      <c r="E18" s="13">
        <f t="shared" si="1"/>
        <v>192</v>
      </c>
      <c r="F18" s="13">
        <f t="shared" si="1"/>
        <v>192</v>
      </c>
      <c r="G18" s="13">
        <f t="shared" si="1"/>
        <v>192</v>
      </c>
      <c r="H18" s="13">
        <f t="shared" si="1"/>
        <v>192</v>
      </c>
      <c r="I18" s="13">
        <f t="shared" si="1"/>
        <v>192</v>
      </c>
      <c r="J18" s="13">
        <f t="shared" si="1"/>
        <v>192</v>
      </c>
      <c r="K18" s="13">
        <f t="shared" si="1"/>
        <v>192</v>
      </c>
      <c r="L18" s="13">
        <f t="shared" si="1"/>
        <v>192</v>
      </c>
      <c r="M18" s="13">
        <f t="shared" si="1"/>
        <v>192</v>
      </c>
      <c r="N18" s="13">
        <f t="shared" si="1"/>
        <v>192</v>
      </c>
      <c r="O18" s="16">
        <f>SUM(C18:N18)</f>
        <v>2304</v>
      </c>
    </row>
    <row r="19" spans="1:15" ht="15.75">
      <c r="A19" s="14" t="s">
        <v>12</v>
      </c>
      <c r="B19" s="15"/>
      <c r="C19" s="13">
        <f t="shared" ref="C19:N19" si="2">2012.5*0.2</f>
        <v>402.5</v>
      </c>
      <c r="D19" s="13">
        <f t="shared" si="2"/>
        <v>402.5</v>
      </c>
      <c r="E19" s="13">
        <f t="shared" si="2"/>
        <v>402.5</v>
      </c>
      <c r="F19" s="13">
        <f t="shared" si="2"/>
        <v>402.5</v>
      </c>
      <c r="G19" s="13">
        <f t="shared" si="2"/>
        <v>402.5</v>
      </c>
      <c r="H19" s="13">
        <f t="shared" si="2"/>
        <v>402.5</v>
      </c>
      <c r="I19" s="13">
        <f t="shared" si="2"/>
        <v>402.5</v>
      </c>
      <c r="J19" s="13">
        <f t="shared" si="2"/>
        <v>402.5</v>
      </c>
      <c r="K19" s="13">
        <f t="shared" si="2"/>
        <v>402.5</v>
      </c>
      <c r="L19" s="13">
        <f t="shared" si="2"/>
        <v>402.5</v>
      </c>
      <c r="M19" s="13">
        <f t="shared" si="2"/>
        <v>402.5</v>
      </c>
      <c r="N19" s="13">
        <f t="shared" si="2"/>
        <v>402.5</v>
      </c>
      <c r="O19" s="11">
        <f>SUM(C19:N19)</f>
        <v>4830</v>
      </c>
    </row>
    <row r="20" spans="1:15" ht="47.25">
      <c r="A20" s="14" t="s">
        <v>11</v>
      </c>
      <c r="B20" s="13" t="s">
        <v>10</v>
      </c>
      <c r="C20" s="13">
        <v>4971</v>
      </c>
      <c r="D20" s="13">
        <v>4971</v>
      </c>
      <c r="E20" s="13">
        <v>4971</v>
      </c>
      <c r="F20" s="13">
        <v>4971</v>
      </c>
      <c r="G20" s="13">
        <v>4971</v>
      </c>
      <c r="H20" s="13">
        <v>4971</v>
      </c>
      <c r="I20" s="13">
        <v>4971</v>
      </c>
      <c r="J20" s="13">
        <v>4971</v>
      </c>
      <c r="K20" s="13">
        <v>4971</v>
      </c>
      <c r="L20" s="13">
        <v>4971</v>
      </c>
      <c r="M20" s="13">
        <v>4971</v>
      </c>
      <c r="N20" s="13">
        <v>4971</v>
      </c>
      <c r="O20" s="11">
        <f>SUM(C20:N20)</f>
        <v>59652</v>
      </c>
    </row>
    <row r="21" spans="1:15" ht="15.75">
      <c r="A21" s="12" t="s">
        <v>9</v>
      </c>
      <c r="B21" s="12"/>
      <c r="C21" s="12"/>
      <c r="D21" s="12"/>
      <c r="E21" s="12"/>
      <c r="F21" s="12"/>
      <c r="G21" s="11"/>
      <c r="H21" s="11"/>
      <c r="I21" s="11"/>
      <c r="J21" s="11"/>
      <c r="K21" s="11"/>
      <c r="L21" s="11"/>
      <c r="M21" s="11"/>
      <c r="N21" s="11"/>
      <c r="O21" s="11">
        <f>O19+O18+O17+O16+O14+O10+O20+O15</f>
        <v>359714.87</v>
      </c>
    </row>
    <row r="22" spans="1:15" ht="15.75">
      <c r="A22" s="9"/>
      <c r="B22" s="9"/>
      <c r="C22" s="9"/>
      <c r="D22" s="9"/>
      <c r="E22" s="9"/>
      <c r="F22" s="9"/>
      <c r="G22" s="8"/>
      <c r="H22" s="8"/>
      <c r="I22" s="8"/>
      <c r="J22" s="8"/>
      <c r="K22" s="8"/>
      <c r="L22" s="8"/>
      <c r="M22" s="8"/>
      <c r="N22" s="8"/>
      <c r="O22" s="8"/>
    </row>
    <row r="23" spans="1:15" ht="15.75">
      <c r="A23" s="9" t="s">
        <v>8</v>
      </c>
      <c r="B23" s="10">
        <v>51047.07</v>
      </c>
      <c r="C23" s="9"/>
      <c r="D23" s="9"/>
      <c r="E23" s="9"/>
      <c r="F23" s="9"/>
      <c r="G23" s="8"/>
      <c r="H23" s="8"/>
      <c r="I23" s="8"/>
      <c r="J23" s="8"/>
      <c r="K23" s="8"/>
      <c r="L23" s="8"/>
      <c r="M23" s="8"/>
      <c r="N23" s="8"/>
      <c r="O23" s="8"/>
    </row>
    <row r="25" spans="1:15" ht="15.75">
      <c r="A25" s="3"/>
      <c r="B25" s="7" t="s">
        <v>7</v>
      </c>
      <c r="C25" s="7" t="s">
        <v>6</v>
      </c>
    </row>
    <row r="26" spans="1:15" ht="15.75">
      <c r="A26" s="6" t="s">
        <v>5</v>
      </c>
      <c r="B26" s="2">
        <v>349346.22</v>
      </c>
      <c r="C26" s="2">
        <v>347649.68</v>
      </c>
    </row>
    <row r="27" spans="1:15" ht="15.75">
      <c r="A27" s="6" t="s">
        <v>4</v>
      </c>
      <c r="B27" s="5">
        <v>65935.37</v>
      </c>
      <c r="C27" s="5">
        <v>69459.149999999994</v>
      </c>
    </row>
    <row r="28" spans="1:15" ht="15.75">
      <c r="A28" s="6"/>
      <c r="B28" s="5">
        <f>SUM(B26:B27)</f>
        <v>415281.58999999997</v>
      </c>
      <c r="C28" s="5">
        <f>SUM(C26:C27)</f>
        <v>417108.82999999996</v>
      </c>
    </row>
    <row r="29" spans="1:15" ht="15.75">
      <c r="A29" s="3" t="s">
        <v>3</v>
      </c>
      <c r="B29" s="4"/>
      <c r="C29" s="4">
        <f>'[1]Кон. - 55'!C27</f>
        <v>183542.66125</v>
      </c>
    </row>
    <row r="30" spans="1:15" ht="15.75">
      <c r="A30" s="3" t="s">
        <v>2</v>
      </c>
      <c r="B30" s="2"/>
      <c r="C30" s="4">
        <f>C26+C29+C27-O21</f>
        <v>240936.62125000008</v>
      </c>
    </row>
    <row r="31" spans="1:15" ht="15.75">
      <c r="A31" s="3" t="s">
        <v>1</v>
      </c>
      <c r="B31" s="2"/>
      <c r="C31" s="2">
        <v>2012.5</v>
      </c>
    </row>
    <row r="32" spans="1:15" ht="15.75">
      <c r="A32" s="3" t="s">
        <v>0</v>
      </c>
      <c r="B32" s="2"/>
      <c r="C32" s="2">
        <v>48</v>
      </c>
    </row>
    <row r="33" spans="2:3">
      <c r="B33" s="1"/>
      <c r="C33" s="1"/>
    </row>
  </sheetData>
  <mergeCells count="3">
    <mergeCell ref="A1:O1"/>
    <mergeCell ref="B4:B5"/>
    <mergeCell ref="A11:O11"/>
  </mergeCells>
  <pageMargins left="0.7" right="0.7" top="0.75" bottom="0.75" header="0.3" footer="0.3"/>
  <pageSetup paperSize="9" scale="50" orientation="landscape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Кон. - 55 (2019)</vt:lpstr>
      <vt:lpstr>'Кон. - 55 (2019)'!Область_печати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2020-06-09T10:31:43Z</dcterms:created>
  <dcterms:modified xsi:type="dcterms:W3CDTF">2020-06-09T12:21:52Z</dcterms:modified>
</cp:coreProperties>
</file>