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49" sheetId="1" r:id="rId1"/>
  </sheets>
  <externalReferences>
    <externalReference r:id="rId2"/>
  </externalReferences>
  <definedNames>
    <definedName name="_xlnm.Print_Area" localSheetId="0">'Кон. - 49'!$A$1:$O$32</definedName>
  </definedNames>
  <calcPr calcId="124519"/>
</workbook>
</file>

<file path=xl/calcChain.xml><?xml version="1.0" encoding="utf-8"?>
<calcChain xmlns="http://schemas.openxmlformats.org/spreadsheetml/2006/main">
  <c r="D4" i="1"/>
  <c r="E4"/>
  <c r="O4" s="1"/>
  <c r="O10" s="1"/>
  <c r="O22" s="1"/>
  <c r="O6"/>
  <c r="C7"/>
  <c r="D7"/>
  <c r="E7"/>
  <c r="F7"/>
  <c r="G7"/>
  <c r="H7"/>
  <c r="I7"/>
  <c r="J7"/>
  <c r="K7"/>
  <c r="O7"/>
  <c r="O8"/>
  <c r="O14"/>
  <c r="O15"/>
  <c r="O16"/>
  <c r="C18"/>
  <c r="D18"/>
  <c r="E18"/>
  <c r="O18" s="1"/>
  <c r="F18"/>
  <c r="G18"/>
  <c r="H18"/>
  <c r="I18"/>
  <c r="J18"/>
  <c r="K18"/>
  <c r="C19"/>
  <c r="O19" s="1"/>
  <c r="D19"/>
  <c r="E19"/>
  <c r="F19"/>
  <c r="G19"/>
  <c r="H19"/>
  <c r="I19"/>
  <c r="J19"/>
  <c r="K19"/>
  <c r="O20"/>
  <c r="O21"/>
  <c r="D26"/>
  <c r="D27" s="1"/>
</calcChain>
</file>

<file path=xl/sharedStrings.xml><?xml version="1.0" encoding="utf-8"?>
<sst xmlns="http://schemas.openxmlformats.org/spreadsheetml/2006/main" count="67" uniqueCount="48">
  <si>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</si>
  <si>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</si>
  <si>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</si>
  <si>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</si>
  <si>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</si>
  <si>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</si>
  <si>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</si>
  <si>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</si>
  <si>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</si>
  <si>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</si>
  <si>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</si>
  <si>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</si>
  <si>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</si>
  <si>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</si>
  <si>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</si>
  <si>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</si>
  <si>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"Дорсервис"</t>
  </si>
  <si>
    <t>Ремонт межпанельных швов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</si>
  <si>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</si>
  <si>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</si>
  <si>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</si>
  <si>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</si>
  <si>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</si>
  <si>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</si>
  <si>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</si>
  <si>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</si>
  <si>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</si>
  <si>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</si>
  <si>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</si>
  <si>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</si>
  <si>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</si>
  <si>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</si>
  <si>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</si>
  <si>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49                            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</si>
  <si>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</si>
  <si>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</si>
  <si>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</si>
  <si>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</si>
  <si>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КНС;Трещина на ст.трубе.Прокладка трубопроводаДу110.Демонтаж ст.трубы . 
Замена выключателя. (3 п) по вх.д.  от 29.12.2018" </t>
  </si>
  <si>
    <t xml:space="preserve">8 23:59:59
Смена чугунных вентелей.Врезка вентеля ДУ-20;ДУ-15(Подвал) </t>
  </si>
  <si>
    <t xml:space="preserve">
Замена светильника - 1 шт. в кв. 7 по вх.д.  от 31.08.2018 песок, чист.ср-во</t>
  </si>
  <si>
    <t xml:space="preserve">
Свищ на стальной трубе на чердаке: Врезка вентиля Ду 15 - 8 шт.; Демонтаж стальной трубы Ду 32 - 5 м.; Прокладка стальной трубы  </t>
  </si>
  <si>
    <t xml:space="preserve">
Замена светодиодного прожектора - 1 шт., Исключение из схемы питания прожектора - 1 шт. подъезд 3; Замена участка кабеля - 0,5 п.м., Замена патронов -Косметический ремонт подьездов. Простая маслянная окраска стен,стальных труб,мет.решеток,дверей  с очисткой ранее окрашенного, радиаторов</t>
  </si>
  <si>
    <t>Демонтаж светодиодного прожектора - 1 шт. подъезд 3; Демонтаж стальной трубы Ду 25 - 2 м.; Прокладка трубопровода ПП Ду 32 - 2 м. в кв. 78; Врезка вентиля Ду 25 - 1 шт.; Демонтаж стальной трубы Ду 32 - 2 м.; Прокладка трубопровода ПП Ду 32 - 2 м. в подвале; Врезка вентиля Ду 15 - 1 шт.; Демонтаж стальной трубы Д 15 - 4 м.; Прокладка трубопровода ПП Ду 20 - 4 м. чердак</t>
  </si>
  <si>
    <t>Демонтаж стальной трубы Ду 89 - 5 м.; Прокладка стальной трубы Ду 89 - 5 м. в подвале; Демонтаж стальной трубы Ду 25 - 6 м.; Демонтаж стальной трубы Д 15 - 3 м.; Прокладка трубопровода ПП Ду 32 - 6 м.; Прокладка трубопровода ПП Ду 20 - 3 м.; Врезка вентиля Ду 25 - 1 шт. в кв. 12,16; Врезка вентиля Ду 20 - 1 шт.; Демонтаж стальной трубы Ду 20 - 1 м.; Прокладка трубопровода ПП Ду 25 - 1 м. отопление на чердаке; Демонтированы предохранители - 6 шт.; Смонтированы выкл. - 6 шт.; Замена выкл. - 2 шт. в кв. 112</t>
  </si>
  <si>
    <t xml:space="preserve">полотно х/б нетканное Дюбель фанера  </t>
  </si>
  <si>
    <t>Виды работ</t>
  </si>
  <si>
    <t>Адрес: Конституции, дом  49   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</si>
</sst>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6" fontId="7" fillId="0" borderId="4" xfId="2" applyNumberFormat="1" applyFont="1" applyBorder="1" applyAlignment="1">
      <alignment horizontal="center" vertical="center" wrapText="1"/>
    </xf>
    <xf numFmtId="165" fontId="7" fillId="0" borderId="4" xfId="3" applyNumberFormat="1" applyFont="1" applyBorder="1" applyAlignment="1">
      <alignment horizontal="center" vertical="center" wrapText="1"/>
    </xf>
    <xf numFmtId="165" fontId="7" fillId="0" borderId="4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5" xfId="5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49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topLeftCell="A10" zoomScale="60" workbookViewId="0">
      <selection activeCell="F6" sqref="F6"/>
    </sheetView>
  </sheetViews>
  <sheetFormatPr defaultRowHeight="15"/>
  <cols>
    <col min="1" max="1" width="35.85546875" customWidth="1"/>
    <col min="2" max="2" width="32.140625" customWidth="1"/>
    <col min="3" max="3" width="13.140625" customWidth="1"/>
    <col min="4" max="4" width="24.140625" customWidth="1"/>
    <col min="5" max="5" width="20.42578125" customWidth="1"/>
    <col min="6" max="6" width="27.5703125" customWidth="1"/>
    <col min="7" max="7" width="17.7109375" customWidth="1"/>
    <col min="8" max="8" width="11" customWidth="1"/>
    <col min="9" max="9" width="17.85546875" customWidth="1"/>
    <col min="10" max="10" width="19" customWidth="1"/>
    <col min="11" max="11" width="18.85546875" customWidth="1"/>
    <col min="12" max="12" width="11" customWidth="1"/>
    <col min="13" max="13" width="23" customWidth="1"/>
    <col min="14" max="14" width="11.5703125" customWidth="1"/>
    <col min="15" max="15" width="14.42578125" customWidth="1"/>
  </cols>
  <sheetData>
    <row r="1" spans="1:15" ht="15.7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32</v>
      </c>
      <c r="B3" s="24"/>
      <c r="C3" s="24" t="s">
        <v>31</v>
      </c>
      <c r="D3" s="24" t="s">
        <v>30</v>
      </c>
      <c r="E3" s="24" t="s">
        <v>29</v>
      </c>
      <c r="F3" s="24" t="s">
        <v>28</v>
      </c>
      <c r="G3" s="15" t="s">
        <v>27</v>
      </c>
      <c r="H3" s="15" t="s">
        <v>26</v>
      </c>
      <c r="I3" s="15" t="s">
        <v>25</v>
      </c>
      <c r="J3" s="15" t="s">
        <v>24</v>
      </c>
      <c r="K3" s="15" t="s">
        <v>23</v>
      </c>
      <c r="L3" s="15" t="s">
        <v>22</v>
      </c>
      <c r="M3" s="15" t="s">
        <v>21</v>
      </c>
      <c r="N3" s="15" t="s">
        <v>20</v>
      </c>
      <c r="O3" s="23" t="s">
        <v>4</v>
      </c>
    </row>
    <row r="4" spans="1:15" ht="106.5" customHeight="1">
      <c r="A4" s="22" t="s">
        <v>19</v>
      </c>
      <c r="B4" s="39" t="s">
        <v>18</v>
      </c>
      <c r="C4" s="8"/>
      <c r="D4" s="13">
        <f>9208+2347</f>
        <v>11555</v>
      </c>
      <c r="E4" s="43">
        <f>317+6847</f>
        <v>7164</v>
      </c>
      <c r="F4" s="41">
        <v>19134</v>
      </c>
      <c r="G4" s="41"/>
      <c r="H4" s="43"/>
      <c r="I4" s="43">
        <v>10122</v>
      </c>
      <c r="J4" s="42">
        <v>167</v>
      </c>
      <c r="K4" s="29"/>
      <c r="L4" s="41">
        <v>2407</v>
      </c>
      <c r="M4" s="41"/>
      <c r="N4" s="40">
        <v>1984</v>
      </c>
      <c r="O4" s="6">
        <f>SUM(C4:N4)</f>
        <v>52533</v>
      </c>
    </row>
    <row r="5" spans="1:15" ht="409.6" customHeight="1">
      <c r="A5" s="22" t="s">
        <v>46</v>
      </c>
      <c r="B5" s="39"/>
      <c r="C5" s="8" t="s">
        <v>45</v>
      </c>
      <c r="D5" s="38" t="s">
        <v>44</v>
      </c>
      <c r="E5" s="37" t="s">
        <v>43</v>
      </c>
      <c r="F5" s="36" t="s">
        <v>42</v>
      </c>
      <c r="G5" s="19"/>
      <c r="H5" s="20"/>
      <c r="I5" s="36" t="s">
        <v>41</v>
      </c>
      <c r="J5" s="36" t="s">
        <v>40</v>
      </c>
      <c r="K5" s="18"/>
      <c r="L5" s="36" t="s">
        <v>39</v>
      </c>
      <c r="M5" s="18"/>
      <c r="N5" s="36" t="s">
        <v>38</v>
      </c>
      <c r="O5" s="6"/>
    </row>
    <row r="6" spans="1:15" ht="31.5" customHeight="1">
      <c r="A6" s="22" t="s">
        <v>37</v>
      </c>
      <c r="B6" s="21"/>
      <c r="C6" s="21">
        <v>1136.22</v>
      </c>
      <c r="D6" s="21">
        <v>3534.71</v>
      </c>
      <c r="E6" s="13">
        <v>4487.6899999999996</v>
      </c>
      <c r="F6" s="35">
        <v>6652.17</v>
      </c>
      <c r="G6" s="35"/>
      <c r="H6" s="35"/>
      <c r="I6" s="34">
        <v>3127.85</v>
      </c>
      <c r="J6" s="34">
        <v>922.28</v>
      </c>
      <c r="K6" s="33"/>
      <c r="L6" s="34">
        <v>239</v>
      </c>
      <c r="M6" s="33"/>
      <c r="N6" s="32">
        <v>1658.94</v>
      </c>
      <c r="O6" s="6">
        <f>SUM(B6:N6)</f>
        <v>21758.859999999997</v>
      </c>
    </row>
    <row r="7" spans="1:15" ht="94.5">
      <c r="A7" s="31" t="s">
        <v>36</v>
      </c>
      <c r="B7" s="21"/>
      <c r="C7" s="21">
        <f>3604.8*4.1</f>
        <v>14779.68</v>
      </c>
      <c r="D7" s="21">
        <f>3604.8*4.1</f>
        <v>14779.68</v>
      </c>
      <c r="E7" s="21">
        <f>3604.8*4.1</f>
        <v>14779.68</v>
      </c>
      <c r="F7" s="21">
        <f>3604.8*4.1</f>
        <v>14779.68</v>
      </c>
      <c r="G7" s="21">
        <f>3604.8*4.1</f>
        <v>14779.68</v>
      </c>
      <c r="H7" s="21">
        <f>3604.8*4.1</f>
        <v>14779.68</v>
      </c>
      <c r="I7" s="21">
        <f>3604.8*4.1</f>
        <v>14779.68</v>
      </c>
      <c r="J7" s="21">
        <f>3604.8*4.1</f>
        <v>14779.68</v>
      </c>
      <c r="K7" s="21">
        <f>3604.8*4.1</f>
        <v>14779.68</v>
      </c>
      <c r="L7" s="21">
        <v>14779.68</v>
      </c>
      <c r="M7" s="21">
        <v>14779.68</v>
      </c>
      <c r="N7" s="21">
        <v>14779.68</v>
      </c>
      <c r="O7" s="6">
        <f>SUM(C7:N7)</f>
        <v>177356.15999999995</v>
      </c>
    </row>
    <row r="8" spans="1:15" ht="31.5">
      <c r="A8" s="22" t="s">
        <v>35</v>
      </c>
      <c r="B8" s="8" t="s">
        <v>34</v>
      </c>
      <c r="C8" s="8"/>
      <c r="D8" s="8"/>
      <c r="E8" s="13"/>
      <c r="F8" s="13"/>
      <c r="G8" s="13"/>
      <c r="H8" s="13"/>
      <c r="I8" s="13"/>
      <c r="J8" s="13"/>
      <c r="K8" s="13"/>
      <c r="L8" s="13"/>
      <c r="M8" s="13"/>
      <c r="N8" s="13">
        <v>180</v>
      </c>
      <c r="O8" s="12">
        <f>SUM(C8:N8)</f>
        <v>180</v>
      </c>
    </row>
    <row r="9" spans="1:15" ht="15.75">
      <c r="A9" s="22"/>
      <c r="B9" s="8"/>
      <c r="C9" s="8"/>
      <c r="D9" s="8"/>
      <c r="E9" s="8"/>
      <c r="F9" s="8"/>
      <c r="G9" s="29"/>
      <c r="H9" s="30"/>
      <c r="I9" s="28"/>
      <c r="J9" s="27"/>
      <c r="K9" s="29"/>
      <c r="L9" s="28"/>
      <c r="M9" s="27"/>
      <c r="N9" s="27"/>
      <c r="O9" s="6"/>
    </row>
    <row r="10" spans="1:15" ht="15.75">
      <c r="A10" s="7" t="s">
        <v>7</v>
      </c>
      <c r="B10" s="7"/>
      <c r="C10" s="7"/>
      <c r="D10" s="7"/>
      <c r="E10" s="7"/>
      <c r="F10" s="7"/>
      <c r="G10" s="6"/>
      <c r="H10" s="6"/>
      <c r="I10" s="6"/>
      <c r="J10" s="6"/>
      <c r="K10" s="6"/>
      <c r="L10" s="6"/>
      <c r="M10" s="6"/>
      <c r="N10" s="6"/>
      <c r="O10" s="6">
        <f>SUM(O4:O9)</f>
        <v>251828.01999999996</v>
      </c>
    </row>
    <row r="11" spans="1:15" ht="15.75">
      <c r="A11" s="26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5.75">
      <c r="A13" s="24" t="s">
        <v>32</v>
      </c>
      <c r="B13" s="24"/>
      <c r="C13" s="24" t="s">
        <v>31</v>
      </c>
      <c r="D13" s="24" t="s">
        <v>30</v>
      </c>
      <c r="E13" s="24" t="s">
        <v>29</v>
      </c>
      <c r="F13" s="24" t="s">
        <v>28</v>
      </c>
      <c r="G13" s="15" t="s">
        <v>27</v>
      </c>
      <c r="H13" s="15" t="s">
        <v>26</v>
      </c>
      <c r="I13" s="15" t="s">
        <v>25</v>
      </c>
      <c r="J13" s="15" t="s">
        <v>24</v>
      </c>
      <c r="K13" s="15" t="s">
        <v>23</v>
      </c>
      <c r="L13" s="15" t="s">
        <v>22</v>
      </c>
      <c r="M13" s="15" t="s">
        <v>21</v>
      </c>
      <c r="N13" s="15" t="s">
        <v>20</v>
      </c>
      <c r="O13" s="23" t="s">
        <v>4</v>
      </c>
    </row>
    <row r="14" spans="1:15" ht="129.75" customHeight="1">
      <c r="A14" s="22" t="s">
        <v>19</v>
      </c>
      <c r="B14" s="8" t="s">
        <v>18</v>
      </c>
      <c r="C14" s="13">
        <v>12653</v>
      </c>
      <c r="D14" s="13">
        <v>12653</v>
      </c>
      <c r="E14" s="13">
        <v>12653</v>
      </c>
      <c r="F14" s="13">
        <v>12653</v>
      </c>
      <c r="G14" s="13">
        <v>12653</v>
      </c>
      <c r="H14" s="13">
        <v>12653</v>
      </c>
      <c r="I14" s="13">
        <v>12653</v>
      </c>
      <c r="J14" s="13">
        <v>12653</v>
      </c>
      <c r="K14" s="13">
        <v>12653</v>
      </c>
      <c r="L14" s="13">
        <v>12653</v>
      </c>
      <c r="M14" s="13">
        <v>12653</v>
      </c>
      <c r="N14" s="13">
        <v>12653</v>
      </c>
      <c r="O14" s="6">
        <f>N14+M14+L14+K14+J14+I14+H14+G14+F14+E14+D14+C14+10</f>
        <v>151846</v>
      </c>
    </row>
    <row r="15" spans="1:15" ht="15.75">
      <c r="A15" s="22" t="s">
        <v>17</v>
      </c>
      <c r="B15" s="8" t="s">
        <v>16</v>
      </c>
      <c r="C15" s="8"/>
      <c r="D15" s="21"/>
      <c r="E15" s="21"/>
      <c r="F15" s="21"/>
      <c r="G15" s="19"/>
      <c r="H15" s="20"/>
      <c r="I15" s="19"/>
      <c r="J15" s="19"/>
      <c r="K15" s="18"/>
      <c r="L15" s="19"/>
      <c r="M15" s="18"/>
      <c r="N15" s="17"/>
      <c r="O15" s="6">
        <f>SUM(C15:N15)</f>
        <v>0</v>
      </c>
    </row>
    <row r="16" spans="1:15" ht="15.75">
      <c r="A16" s="9" t="s">
        <v>15</v>
      </c>
      <c r="B16" s="8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6">
        <f>D25*2.5/100</f>
        <v>14898.340249999999</v>
      </c>
    </row>
    <row r="17" spans="1:15" ht="15.75">
      <c r="A17" s="11" t="s">
        <v>14</v>
      </c>
      <c r="B17" s="16"/>
      <c r="C17" s="8"/>
      <c r="D17" s="8"/>
      <c r="E17" s="8"/>
      <c r="F17" s="8"/>
      <c r="G17" s="15"/>
      <c r="H17" s="15"/>
      <c r="I17" s="13"/>
      <c r="J17" s="13"/>
      <c r="K17" s="15"/>
      <c r="L17" s="4"/>
      <c r="M17" s="14"/>
      <c r="N17" s="13"/>
      <c r="O17" s="12">
        <v>71661.22</v>
      </c>
    </row>
    <row r="18" spans="1:15" ht="15.75">
      <c r="A18" s="11" t="s">
        <v>13</v>
      </c>
      <c r="B18" s="8" t="s">
        <v>12</v>
      </c>
      <c r="C18" s="8">
        <f>81*4</f>
        <v>324</v>
      </c>
      <c r="D18" s="8">
        <f>81*4</f>
        <v>324</v>
      </c>
      <c r="E18" s="8">
        <f>81*4</f>
        <v>324</v>
      </c>
      <c r="F18" s="8">
        <f>81*4</f>
        <v>324</v>
      </c>
      <c r="G18" s="8">
        <f>81*4</f>
        <v>324</v>
      </c>
      <c r="H18" s="8">
        <f>81*4</f>
        <v>324</v>
      </c>
      <c r="I18" s="8">
        <f>81*4</f>
        <v>324</v>
      </c>
      <c r="J18" s="8">
        <f>81*4</f>
        <v>324</v>
      </c>
      <c r="K18" s="8">
        <f>81*4</f>
        <v>324</v>
      </c>
      <c r="L18" s="8">
        <v>324</v>
      </c>
      <c r="M18" s="8">
        <v>324</v>
      </c>
      <c r="N18" s="8">
        <v>324</v>
      </c>
      <c r="O18" s="6">
        <f>SUM(C18:N18)</f>
        <v>3888</v>
      </c>
    </row>
    <row r="19" spans="1:15" ht="15.75">
      <c r="A19" s="9" t="s">
        <v>11</v>
      </c>
      <c r="B19" s="10"/>
      <c r="C19" s="8">
        <f>3604.8*0.2</f>
        <v>720.96</v>
      </c>
      <c r="D19" s="8">
        <f>3604.8*0.2</f>
        <v>720.96</v>
      </c>
      <c r="E19" s="8">
        <f>3604.8*0.2</f>
        <v>720.96</v>
      </c>
      <c r="F19" s="8">
        <f>3604.8*0.2</f>
        <v>720.96</v>
      </c>
      <c r="G19" s="8">
        <f>3604.8*0.2</f>
        <v>720.96</v>
      </c>
      <c r="H19" s="8">
        <f>3604.8*0.2</f>
        <v>720.96</v>
      </c>
      <c r="I19" s="8">
        <f>3604.8*0.2</f>
        <v>720.96</v>
      </c>
      <c r="J19" s="8">
        <f>3604.8*0.2</f>
        <v>720.96</v>
      </c>
      <c r="K19" s="8">
        <f>3604.8*0.2</f>
        <v>720.96</v>
      </c>
      <c r="L19" s="8">
        <v>720.96</v>
      </c>
      <c r="M19" s="8">
        <v>720.96</v>
      </c>
      <c r="N19" s="8">
        <v>720.96</v>
      </c>
      <c r="O19" s="6">
        <f>SUM(C19:N19)</f>
        <v>8651.52</v>
      </c>
    </row>
    <row r="20" spans="1:15" ht="31.5">
      <c r="A20" s="9" t="s">
        <v>9</v>
      </c>
      <c r="B20" s="8" t="s">
        <v>10</v>
      </c>
      <c r="C20" s="8">
        <v>8904</v>
      </c>
      <c r="D20" s="8">
        <v>8904</v>
      </c>
      <c r="E20" s="8">
        <v>8904</v>
      </c>
      <c r="F20" s="8">
        <v>8904</v>
      </c>
      <c r="G20" s="8">
        <v>8904</v>
      </c>
      <c r="H20" s="8">
        <v>8904</v>
      </c>
      <c r="I20" s="8"/>
      <c r="J20" s="8"/>
      <c r="K20" s="8"/>
      <c r="L20" s="8"/>
      <c r="M20" s="8"/>
      <c r="N20" s="8"/>
      <c r="O20" s="6">
        <f>SUM(C20:N20)</f>
        <v>53424</v>
      </c>
    </row>
    <row r="21" spans="1:15" ht="31.5">
      <c r="A21" s="9" t="s">
        <v>9</v>
      </c>
      <c r="B21" s="8" t="s">
        <v>8</v>
      </c>
      <c r="C21" s="8"/>
      <c r="D21" s="8"/>
      <c r="E21" s="8"/>
      <c r="F21" s="8"/>
      <c r="G21" s="8"/>
      <c r="H21" s="8"/>
      <c r="I21" s="8">
        <v>8904</v>
      </c>
      <c r="J21" s="8">
        <v>8904</v>
      </c>
      <c r="K21" s="8">
        <v>8904</v>
      </c>
      <c r="L21" s="8">
        <v>8904</v>
      </c>
      <c r="M21" s="8">
        <v>8904</v>
      </c>
      <c r="N21" s="8">
        <v>8904</v>
      </c>
      <c r="O21" s="6">
        <f>SUM(C21:N21)</f>
        <v>53424</v>
      </c>
    </row>
    <row r="22" spans="1:15" ht="15.75">
      <c r="A22" s="7" t="s">
        <v>7</v>
      </c>
      <c r="B22" s="7"/>
      <c r="C22" s="7"/>
      <c r="D22" s="7"/>
      <c r="E22" s="7"/>
      <c r="F22" s="7"/>
      <c r="G22" s="6"/>
      <c r="H22" s="6"/>
      <c r="I22" s="6"/>
      <c r="J22" s="6"/>
      <c r="K22" s="6"/>
      <c r="L22" s="6"/>
      <c r="M22" s="6"/>
      <c r="N22" s="6"/>
      <c r="O22" s="6">
        <f>O10+O14+O15+O16+O17+O18+O19+O20+O21</f>
        <v>609621.10025000002</v>
      </c>
    </row>
    <row r="24" spans="1:15" ht="15.75">
      <c r="C24" s="5" t="s">
        <v>6</v>
      </c>
      <c r="D24" s="5" t="s">
        <v>5</v>
      </c>
    </row>
    <row r="25" spans="1:15" ht="15.75">
      <c r="B25" t="s">
        <v>4</v>
      </c>
      <c r="C25" s="4">
        <v>766041.34</v>
      </c>
      <c r="D25" s="3">
        <v>595933.61</v>
      </c>
    </row>
    <row r="26" spans="1:15">
      <c r="B26" t="s">
        <v>3</v>
      </c>
      <c r="D26" s="2">
        <f>'[1]Кон. - 49'!$D$26</f>
        <v>62892.221499999985</v>
      </c>
    </row>
    <row r="27" spans="1:15">
      <c r="B27" t="s">
        <v>2</v>
      </c>
      <c r="C27" s="1"/>
      <c r="D27" s="1">
        <f>D25+D26-O22</f>
        <v>49204.731249999953</v>
      </c>
    </row>
    <row r="29" spans="1:15">
      <c r="B29" t="s">
        <v>1</v>
      </c>
      <c r="D29">
        <v>3604.8</v>
      </c>
    </row>
    <row r="30" spans="1:15">
      <c r="B30" t="s">
        <v>0</v>
      </c>
      <c r="D30">
        <v>81</v>
      </c>
    </row>
  </sheetData>
  <mergeCells count="3">
    <mergeCell ref="A1:O1"/>
    <mergeCell ref="B4:B5"/>
    <mergeCell ref="A11:O11"/>
  </mergeCells>
  <pageMargins left="0.7" right="0.7" top="0.75" bottom="0.75" header="0.3" footer="0.3"/>
  <pageSetup paperSize="9" scale="43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- 49</vt:lpstr>
      <vt:lpstr>'Кон. - 49'!Область_печати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2020-06-09T10:03:36Z</dcterms:created>
  <dcterms:modified xsi:type="dcterms:W3CDTF">2020-06-09T10:03:46Z</dcterms:modified>
</cp:coreProperties>
</file>