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0055" windowHeight="9720"/>
  </bookViews>
  <sheets>
    <sheet name="Кон. -47" sheetId="1" r:id="rId1"/>
  </sheets>
  <externalReferences>
    <externalReference r:id="rId2"/>
  </externalReferences>
  <definedNames>
    <definedName name="_xlnm.Print_Area" localSheetId="0">'Кон. -47'!$A$1:$O$29</definedName>
  </definedNames>
  <calcPr calcId="124519"/>
</workbook>
</file>

<file path=xl/calcChain.xml><?xml version="1.0" encoding="utf-8"?>
<calcChain xmlns="http://schemas.openxmlformats.org/spreadsheetml/2006/main">
  <c r="O4" i="1"/>
  <c r="O6"/>
  <c r="C7"/>
  <c r="O7" s="1"/>
  <c r="O10" s="1"/>
  <c r="D7"/>
  <c r="E7"/>
  <c r="F7"/>
  <c r="G7"/>
  <c r="H7"/>
  <c r="I7"/>
  <c r="J7"/>
  <c r="K7"/>
  <c r="O8"/>
  <c r="O14"/>
  <c r="O15"/>
  <c r="C17"/>
  <c r="D17"/>
  <c r="E17"/>
  <c r="F17"/>
  <c r="G17"/>
  <c r="H17"/>
  <c r="I17"/>
  <c r="J17"/>
  <c r="K17"/>
  <c r="O17"/>
  <c r="C18"/>
  <c r="O18" s="1"/>
  <c r="O21" s="1"/>
  <c r="D18"/>
  <c r="E18"/>
  <c r="F18"/>
  <c r="G18"/>
  <c r="H18"/>
  <c r="I18"/>
  <c r="J18"/>
  <c r="K18"/>
  <c r="O19"/>
  <c r="O20"/>
  <c r="C26"/>
  <c r="C27" l="1"/>
</calcChain>
</file>

<file path=xl/sharedStrings.xml><?xml version="1.0" encoding="utf-8"?>
<sst xmlns="http://schemas.openxmlformats.org/spreadsheetml/2006/main" count="64" uniqueCount="46">
  <si>
    <t>л/сч</t>
  </si>
  <si>
    <t xml:space="preserve">площадь </t>
  </si>
  <si>
    <t xml:space="preserve">Остаток на начало 01.01.2019г. </t>
  </si>
  <si>
    <t xml:space="preserve">Остаток на начало 01.01.2018г. </t>
  </si>
  <si>
    <t>Итого за год, нежилые помещения:</t>
  </si>
  <si>
    <t>Итого за год, жилые помещения:</t>
  </si>
  <si>
    <t>Оплачено</t>
  </si>
  <si>
    <t>Начислено</t>
  </si>
  <si>
    <t>Итого:</t>
  </si>
  <si>
    <t>ООО "Курганоблсервис"</t>
  </si>
  <si>
    <t>Услуги по благоустройству территории</t>
  </si>
  <si>
    <t>ИП Соколов А.В.</t>
  </si>
  <si>
    <t>Паспортный</t>
  </si>
  <si>
    <t>Софтиком</t>
  </si>
  <si>
    <t>Услуги вычислительного центра</t>
  </si>
  <si>
    <t>ОДН</t>
  </si>
  <si>
    <t>Прогресс 2,5%</t>
  </si>
  <si>
    <t xml:space="preserve">ООО "Техник" 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</si>
  <si>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</si>
  <si>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Итого за год: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</si>
  <si>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</si>
  <si>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</si>
  <si>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</si>
  <si>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</si>
  <si>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</si>
  <si>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</si>
  <si>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</si>
  <si>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</si>
  <si>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</si>
  <si>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</si>
  <si>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</si>
  <si>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</si>
  <si>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работы</t>
  </si>
  <si>
    <t>Адрес: Конституции, дом 47                                2018 г.</t>
  </si>
  <si>
    <t xml:space="preserve">Чистый двор (КГМ, без ТБО) </t>
  </si>
  <si>
    <t>Работа по обеспечению вывоза бытовых отходов</t>
  </si>
  <si>
    <t>Управление домом (аренда и содержание офисных, тех. помещений, програмное обеспечение, налоги, транспортные расходы, услуги связи, канцелярия)</t>
  </si>
  <si>
    <t>Материалы</t>
  </si>
  <si>
    <t xml:space="preserve">
Свищ на ст.трубе,трещина на чуг.трубеКв-34,38,39Демонтаж прокладка стальной трубы ДУ-32; ДУ-110;ДУ-20 </t>
  </si>
  <si>
    <t xml:space="preserve">
Освещение:Монтаж светильника НТП 01-100-033(3 под-д) </t>
  </si>
  <si>
    <t xml:space="preserve">
Прокладка трубопровода ПП Ду 25 - 2 м.; Демонтаж стальной трубы Ду 25 - 2 м. в кв. 52</t>
  </si>
  <si>
    <t xml:space="preserve">
Свищ на стальной трубе в подвале: Прокладка стальной трубы Д 20 - 5м.; Демонтаж стальной трубы Ду 20 - 5 м.; Демонтаж стальной трубы Ду 76 - 6 м.; 
Свищ на стальной трубе в кв. 31: Демонтаж стальной трубы Д 15 - 2 м.; Демонтаж стальной трубы Ду 32 - 2 м.; Прокладка трубопровода ПП Ду 20 - 2 м.; Пр"</t>
  </si>
  <si>
    <t>веник перчатки перчатки хб  тряпкодержатель полотно х/б нетканное</t>
  </si>
  <si>
    <t>Замена участка провода - 10 п.м. в кв. 2</t>
  </si>
  <si>
    <t>Виды работ</t>
  </si>
  <si>
    <t>Адрес: Конституции, дом 47                 2018 г.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</si>
</sst>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0;[Red]\-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" fillId="0" borderId="0"/>
  </cellStyleXfs>
  <cellXfs count="4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7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6" fontId="7" fillId="0" borderId="1" xfId="2" applyNumberFormat="1" applyFont="1" applyBorder="1" applyAlignment="1">
      <alignment horizontal="center" vertical="center" wrapText="1"/>
    </xf>
    <xf numFmtId="165" fontId="7" fillId="0" borderId="1" xfId="3" applyNumberFormat="1" applyFont="1" applyBorder="1" applyAlignment="1">
      <alignment horizontal="center" vertical="center" wrapText="1"/>
    </xf>
    <xf numFmtId="165" fontId="7" fillId="0" borderId="1" xfId="4" applyNumberFormat="1" applyFont="1" applyBorder="1" applyAlignment="1">
      <alignment horizontal="center" vertical="center" wrapText="1"/>
    </xf>
    <xf numFmtId="166" fontId="7" fillId="0" borderId="1" xfId="3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/>
    <xf numFmtId="0" fontId="4" fillId="0" borderId="0" xfId="0" applyFont="1" applyAlignment="1">
      <alignment horizontal="center"/>
    </xf>
    <xf numFmtId="2" fontId="7" fillId="0" borderId="1" xfId="2" applyNumberFormat="1" applyFont="1" applyBorder="1" applyAlignment="1">
      <alignment horizontal="center" vertical="center"/>
    </xf>
    <xf numFmtId="166" fontId="7" fillId="0" borderId="1" xfId="4" applyNumberFormat="1" applyFont="1" applyBorder="1" applyAlignment="1">
      <alignment horizontal="center" vertical="center"/>
    </xf>
    <xf numFmtId="165" fontId="7" fillId="0" borderId="1" xfId="3" applyNumberFormat="1" applyFont="1" applyBorder="1" applyAlignment="1">
      <alignment horizontal="center" vertical="center"/>
    </xf>
    <xf numFmtId="166" fontId="7" fillId="0" borderId="1" xfId="3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166" fontId="7" fillId="0" borderId="3" xfId="2" applyNumberFormat="1" applyFont="1" applyBorder="1" applyAlignment="1">
      <alignment horizontal="center" vertical="center" wrapText="1"/>
    </xf>
    <xf numFmtId="165" fontId="7" fillId="0" borderId="3" xfId="3" applyNumberFormat="1" applyFont="1" applyBorder="1" applyAlignment="1">
      <alignment horizontal="center" vertical="center" wrapText="1"/>
    </xf>
    <xf numFmtId="165" fontId="7" fillId="0" borderId="3" xfId="4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0" fontId="8" fillId="0" borderId="4" xfId="5" applyNumberFormat="1" applyFont="1" applyBorder="1" applyAlignment="1">
      <alignment vertical="top" wrapText="1"/>
    </xf>
    <xf numFmtId="0" fontId="7" fillId="0" borderId="1" xfId="6" applyNumberFormat="1" applyFont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6" fontId="7" fillId="0" borderId="1" xfId="2" applyNumberFormat="1" applyFont="1" applyBorder="1" applyAlignment="1">
      <alignment horizontal="center" vertical="center"/>
    </xf>
    <xf numFmtId="2" fontId="7" fillId="0" borderId="1" xfId="6" applyNumberFormat="1" applyFont="1" applyBorder="1" applyAlignment="1">
      <alignment horizontal="center" vertical="center" wrapText="1"/>
    </xf>
    <xf numFmtId="165" fontId="7" fillId="0" borderId="1" xfId="4" applyNumberFormat="1" applyFont="1" applyBorder="1" applyAlignment="1">
      <alignment horizontal="center" vertical="center"/>
    </xf>
    <xf numFmtId="4" fontId="7" fillId="0" borderId="1" xfId="6" applyNumberFormat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6"/>
    <cellStyle name="Обычный 3" xfId="7"/>
    <cellStyle name="Обычный 4" xfId="8"/>
    <cellStyle name="Обычный_3-20а" xfId="3"/>
    <cellStyle name="Обычный_5-3" xfId="2"/>
    <cellStyle name="Обычный_Кон. -47" xfId="5"/>
    <cellStyle name="Обычный_Кр-12" xfId="4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87;&#1086;%20&#1076;&#1086;&#1084;&#1072;&#1084;/2017%20&#1075;&#1086;&#1076;/&#1047;&#1072;&#1087;&#1072;&#1076;&#1085;&#1099;&#1081;%202017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. - 10б"/>
      <sheetName val="Кон. - 34"/>
      <sheetName val="Кон. - 41"/>
      <sheetName val="Кон. - 45"/>
      <sheetName val="Кон. -47"/>
      <sheetName val="Кон. - 49"/>
      <sheetName val="Кон. -51"/>
      <sheetName val="Кон. - 55"/>
      <sheetName val="Кон. - 57"/>
      <sheetName val="Кон. - 58"/>
      <sheetName val="Кон. - 58а"/>
      <sheetName val="Кон. - 61"/>
      <sheetName val="Кон. - 62"/>
      <sheetName val="Кон. - 71"/>
      <sheetName val="Кон. - 73"/>
      <sheetName val="Галкино, 1"/>
      <sheetName val="Галкино, 5"/>
      <sheetName val="Галкино, 7"/>
      <sheetName val="Глинки, 20а"/>
      <sheetName val="Глинки, 22"/>
      <sheetName val="Дружбы, 8"/>
      <sheetName val="Ю-4"/>
      <sheetName val="Ю-6"/>
      <sheetName val="Б-20"/>
      <sheetName val="Кр-10"/>
      <sheetName val="Кр-12"/>
      <sheetName val="Кр-14"/>
      <sheetName val="Кр-15"/>
      <sheetName val="Кр-19"/>
      <sheetName val="Кр-2"/>
      <sheetName val="Кр-25"/>
      <sheetName val="Кр-29"/>
      <sheetName val="Кр-4"/>
      <sheetName val="Кр-7а"/>
      <sheetName val="Лист1"/>
    </sheetNames>
    <sheetDataSet>
      <sheetData sheetId="0"/>
      <sheetData sheetId="1"/>
      <sheetData sheetId="2"/>
      <sheetData sheetId="3"/>
      <sheetData sheetId="4">
        <row r="25">
          <cell r="C25">
            <v>-197280.43550000002</v>
          </cell>
        </row>
      </sheetData>
      <sheetData sheetId="5">
        <row r="26">
          <cell r="D26">
            <v>62892.221499999985</v>
          </cell>
        </row>
      </sheetData>
      <sheetData sheetId="6">
        <row r="25">
          <cell r="C25">
            <v>37524.547250000061</v>
          </cell>
        </row>
      </sheetData>
      <sheetData sheetId="7">
        <row r="25">
          <cell r="C25">
            <v>91994.42425000004</v>
          </cell>
        </row>
      </sheetData>
      <sheetData sheetId="8">
        <row r="25">
          <cell r="C25">
            <v>25710.805250000092</v>
          </cell>
        </row>
      </sheetData>
      <sheetData sheetId="9">
        <row r="29">
          <cell r="C29">
            <v>-69158.315000000061</v>
          </cell>
        </row>
      </sheetData>
      <sheetData sheetId="10"/>
      <sheetData sheetId="11">
        <row r="27">
          <cell r="C27">
            <v>-124896.12724999996</v>
          </cell>
        </row>
      </sheetData>
      <sheetData sheetId="12">
        <row r="29">
          <cell r="C29">
            <v>-77917.541749999858</v>
          </cell>
        </row>
      </sheetData>
      <sheetData sheetId="13">
        <row r="27">
          <cell r="C27">
            <v>63207.921499999997</v>
          </cell>
        </row>
      </sheetData>
      <sheetData sheetId="14">
        <row r="26">
          <cell r="C26">
            <v>158399.61350000009</v>
          </cell>
        </row>
      </sheetData>
      <sheetData sheetId="15">
        <row r="27">
          <cell r="C27">
            <v>-35012.417249999999</v>
          </cell>
        </row>
      </sheetData>
      <sheetData sheetId="16">
        <row r="25">
          <cell r="C25">
            <v>-138763.55274999992</v>
          </cell>
        </row>
      </sheetData>
      <sheetData sheetId="17">
        <row r="25">
          <cell r="C25">
            <v>10293.260000000068</v>
          </cell>
        </row>
      </sheetData>
      <sheetData sheetId="18">
        <row r="25">
          <cell r="C25">
            <v>-9911.9440000000177</v>
          </cell>
        </row>
      </sheetData>
      <sheetData sheetId="19">
        <row r="24">
          <cell r="C24">
            <v>-162417.78799999994</v>
          </cell>
        </row>
      </sheetData>
      <sheetData sheetId="20">
        <row r="26">
          <cell r="C26">
            <v>-519051.30049999966</v>
          </cell>
        </row>
      </sheetData>
      <sheetData sheetId="21"/>
      <sheetData sheetId="22"/>
      <sheetData sheetId="23">
        <row r="28">
          <cell r="C28">
            <v>410594.54524999997</v>
          </cell>
        </row>
      </sheetData>
      <sheetData sheetId="24">
        <row r="26">
          <cell r="C26">
            <v>44840.562749999925</v>
          </cell>
        </row>
      </sheetData>
      <sheetData sheetId="25"/>
      <sheetData sheetId="26">
        <row r="24">
          <cell r="C24">
            <v>80057.927000000025</v>
          </cell>
        </row>
      </sheetData>
      <sheetData sheetId="27">
        <row r="24">
          <cell r="C24">
            <v>41364.799999999988</v>
          </cell>
        </row>
      </sheetData>
      <sheetData sheetId="28">
        <row r="25">
          <cell r="C25">
            <v>10762.847249999992</v>
          </cell>
        </row>
      </sheetData>
      <sheetData sheetId="29"/>
      <sheetData sheetId="30">
        <row r="25">
          <cell r="C25">
            <v>127024.87124999997</v>
          </cell>
        </row>
      </sheetData>
      <sheetData sheetId="31">
        <row r="26">
          <cell r="C26">
            <v>-273277.21025000006</v>
          </cell>
        </row>
      </sheetData>
      <sheetData sheetId="32"/>
      <sheetData sheetId="33">
        <row r="23">
          <cell r="C23">
            <v>42745.54324999993</v>
          </cell>
        </row>
      </sheetData>
      <sheetData sheetId="3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view="pageBreakPreview" topLeftCell="A10" zoomScale="80" zoomScaleSheetLayoutView="80" workbookViewId="0">
      <selection activeCell="C27" sqref="C27"/>
    </sheetView>
  </sheetViews>
  <sheetFormatPr defaultRowHeight="15"/>
  <cols>
    <col min="1" max="1" width="38.5703125" customWidth="1"/>
    <col min="2" max="2" width="22.140625" customWidth="1"/>
    <col min="3" max="3" width="19.7109375" customWidth="1"/>
    <col min="4" max="4" width="16.42578125" customWidth="1"/>
    <col min="5" max="5" width="11.140625" customWidth="1"/>
    <col min="6" max="6" width="11.5703125" customWidth="1"/>
    <col min="7" max="7" width="11.85546875" customWidth="1"/>
    <col min="8" max="8" width="20.28515625" customWidth="1"/>
    <col min="9" max="9" width="10.85546875" customWidth="1"/>
    <col min="10" max="10" width="14.5703125" customWidth="1"/>
    <col min="11" max="11" width="12.140625" customWidth="1"/>
    <col min="12" max="12" width="33.5703125" customWidth="1"/>
    <col min="13" max="13" width="11.140625" customWidth="1"/>
    <col min="14" max="14" width="11.7109375" customWidth="1"/>
    <col min="15" max="15" width="17.42578125" customWidth="1"/>
  </cols>
  <sheetData>
    <row r="1" spans="1:15" ht="15.75">
      <c r="A1" s="26" t="s">
        <v>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5.75">
      <c r="A3" s="25" t="s">
        <v>32</v>
      </c>
      <c r="B3" s="25"/>
      <c r="C3" s="25" t="s">
        <v>31</v>
      </c>
      <c r="D3" s="25" t="s">
        <v>30</v>
      </c>
      <c r="E3" s="25" t="s">
        <v>29</v>
      </c>
      <c r="F3" s="25" t="s">
        <v>28</v>
      </c>
      <c r="G3" s="17" t="s">
        <v>27</v>
      </c>
      <c r="H3" s="17" t="s">
        <v>26</v>
      </c>
      <c r="I3" s="17" t="s">
        <v>25</v>
      </c>
      <c r="J3" s="17" t="s">
        <v>24</v>
      </c>
      <c r="K3" s="17" t="s">
        <v>23</v>
      </c>
      <c r="L3" s="17" t="s">
        <v>22</v>
      </c>
      <c r="M3" s="17" t="s">
        <v>21</v>
      </c>
      <c r="N3" s="17" t="s">
        <v>20</v>
      </c>
      <c r="O3" s="24" t="s">
        <v>19</v>
      </c>
    </row>
    <row r="4" spans="1:15" ht="102.75" customHeight="1">
      <c r="A4" s="23" t="s">
        <v>18</v>
      </c>
      <c r="B4" s="39" t="s">
        <v>17</v>
      </c>
      <c r="C4" s="11">
        <v>497</v>
      </c>
      <c r="D4" s="16"/>
      <c r="E4" s="43"/>
      <c r="F4" s="41"/>
      <c r="G4" s="41"/>
      <c r="H4" s="43">
        <v>10850</v>
      </c>
      <c r="I4" s="43"/>
      <c r="J4" s="42">
        <v>1128</v>
      </c>
      <c r="K4" s="29">
        <v>170</v>
      </c>
      <c r="L4" s="41"/>
      <c r="M4" s="41"/>
      <c r="N4" s="40">
        <v>11245</v>
      </c>
      <c r="O4" s="8">
        <f>SUM(C4:N4)</f>
        <v>23890</v>
      </c>
    </row>
    <row r="5" spans="1:15" ht="333.75" customHeight="1">
      <c r="A5" s="23" t="s">
        <v>44</v>
      </c>
      <c r="B5" s="39"/>
      <c r="C5" s="11" t="s">
        <v>43</v>
      </c>
      <c r="D5" s="38"/>
      <c r="E5" s="37"/>
      <c r="F5" s="37" t="s">
        <v>42</v>
      </c>
      <c r="G5" s="20"/>
      <c r="H5" s="36" t="s">
        <v>41</v>
      </c>
      <c r="I5" s="20"/>
      <c r="J5" s="36" t="s">
        <v>40</v>
      </c>
      <c r="K5" s="36" t="s">
        <v>39</v>
      </c>
      <c r="L5" s="20"/>
      <c r="M5" s="19"/>
      <c r="N5" s="36" t="s">
        <v>38</v>
      </c>
      <c r="O5" s="8"/>
    </row>
    <row r="6" spans="1:15" ht="31.5" customHeight="1">
      <c r="A6" s="23" t="s">
        <v>37</v>
      </c>
      <c r="B6" s="22"/>
      <c r="C6" s="22">
        <v>1035.83</v>
      </c>
      <c r="D6" s="22"/>
      <c r="E6" s="16"/>
      <c r="F6" s="35">
        <v>349.32</v>
      </c>
      <c r="G6" s="35"/>
      <c r="H6" s="35">
        <v>3991.12</v>
      </c>
      <c r="I6" s="34"/>
      <c r="J6" s="34">
        <v>794.13</v>
      </c>
      <c r="K6" s="33">
        <v>884.03</v>
      </c>
      <c r="L6" s="34">
        <v>630.08000000000004</v>
      </c>
      <c r="M6" s="33"/>
      <c r="N6" s="32">
        <v>2899.69</v>
      </c>
      <c r="O6" s="8">
        <f>C6+D6+E6+F6+G6+H6+I6+J6+K6+L6+M6+N6</f>
        <v>10584.199999999999</v>
      </c>
    </row>
    <row r="7" spans="1:15" ht="78.75">
      <c r="A7" s="31" t="s">
        <v>36</v>
      </c>
      <c r="B7" s="22"/>
      <c r="C7" s="22">
        <f>3612.7*4.1</f>
        <v>14812.069999999998</v>
      </c>
      <c r="D7" s="22">
        <f>3612.7*4.1</f>
        <v>14812.069999999998</v>
      </c>
      <c r="E7" s="22">
        <f>3612.7*4.1</f>
        <v>14812.069999999998</v>
      </c>
      <c r="F7" s="22">
        <f>3612.7*4.1</f>
        <v>14812.069999999998</v>
      </c>
      <c r="G7" s="22">
        <f>3612.7*4.1</f>
        <v>14812.069999999998</v>
      </c>
      <c r="H7" s="22">
        <f>3612.7*4.1</f>
        <v>14812.069999999998</v>
      </c>
      <c r="I7" s="22">
        <f>3612.7*4.1</f>
        <v>14812.069999999998</v>
      </c>
      <c r="J7" s="22">
        <f>3612.7*4.1</f>
        <v>14812.069999999998</v>
      </c>
      <c r="K7" s="22">
        <f>3612.7*4.1</f>
        <v>14812.069999999998</v>
      </c>
      <c r="L7" s="22">
        <v>14812.07</v>
      </c>
      <c r="M7" s="22">
        <v>14812.07</v>
      </c>
      <c r="N7" s="22">
        <v>14812.07</v>
      </c>
      <c r="O7" s="8">
        <f>SUM(C7:N7)</f>
        <v>177744.84</v>
      </c>
    </row>
    <row r="8" spans="1:15" ht="63" customHeight="1">
      <c r="A8" s="23" t="s">
        <v>35</v>
      </c>
      <c r="B8" s="11" t="s">
        <v>34</v>
      </c>
      <c r="C8" s="11">
        <v>1466.74</v>
      </c>
      <c r="D8" s="11">
        <v>582.34</v>
      </c>
      <c r="E8" s="16">
        <v>742.5</v>
      </c>
      <c r="F8" s="16">
        <v>618.52</v>
      </c>
      <c r="G8" s="16">
        <v>495</v>
      </c>
      <c r="H8" s="16"/>
      <c r="I8" s="16">
        <v>660</v>
      </c>
      <c r="J8" s="16"/>
      <c r="K8" s="16"/>
      <c r="L8" s="16"/>
      <c r="M8" s="16"/>
      <c r="N8" s="16">
        <v>580</v>
      </c>
      <c r="O8" s="14">
        <f>SUM(C8:N8)</f>
        <v>5145.1000000000004</v>
      </c>
    </row>
    <row r="9" spans="1:15" ht="15.75">
      <c r="A9" s="23"/>
      <c r="B9" s="11"/>
      <c r="C9" s="11"/>
      <c r="D9" s="11"/>
      <c r="E9" s="11"/>
      <c r="F9" s="11"/>
      <c r="G9" s="29"/>
      <c r="H9" s="30"/>
      <c r="I9" s="28"/>
      <c r="J9" s="27"/>
      <c r="K9" s="29"/>
      <c r="L9" s="28"/>
      <c r="M9" s="27"/>
      <c r="N9" s="27"/>
      <c r="O9" s="8"/>
    </row>
    <row r="10" spans="1:15" ht="15.75">
      <c r="A10" s="10" t="s">
        <v>8</v>
      </c>
      <c r="B10" s="10"/>
      <c r="C10" s="10"/>
      <c r="D10" s="10"/>
      <c r="E10" s="10"/>
      <c r="F10" s="10"/>
      <c r="G10" s="8"/>
      <c r="H10" s="8"/>
      <c r="I10" s="8"/>
      <c r="J10" s="8"/>
      <c r="K10" s="8"/>
      <c r="L10" s="8"/>
      <c r="M10" s="8"/>
      <c r="N10" s="8"/>
      <c r="O10" s="8">
        <f>SUM(O4:O9)</f>
        <v>217364.13999999998</v>
      </c>
    </row>
    <row r="11" spans="1:15" ht="15.75">
      <c r="A11" s="26" t="s">
        <v>33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ht="15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5.75">
      <c r="A13" s="25" t="s">
        <v>32</v>
      </c>
      <c r="B13" s="25"/>
      <c r="C13" s="25" t="s">
        <v>31</v>
      </c>
      <c r="D13" s="25" t="s">
        <v>30</v>
      </c>
      <c r="E13" s="25" t="s">
        <v>29</v>
      </c>
      <c r="F13" s="25" t="s">
        <v>28</v>
      </c>
      <c r="G13" s="17" t="s">
        <v>27</v>
      </c>
      <c r="H13" s="17" t="s">
        <v>26</v>
      </c>
      <c r="I13" s="17" t="s">
        <v>25</v>
      </c>
      <c r="J13" s="17" t="s">
        <v>24</v>
      </c>
      <c r="K13" s="17" t="s">
        <v>23</v>
      </c>
      <c r="L13" s="17" t="s">
        <v>22</v>
      </c>
      <c r="M13" s="17" t="s">
        <v>21</v>
      </c>
      <c r="N13" s="17" t="s">
        <v>20</v>
      </c>
      <c r="O13" s="24" t="s">
        <v>19</v>
      </c>
    </row>
    <row r="14" spans="1:15" ht="99" customHeight="1">
      <c r="A14" s="23" t="s">
        <v>18</v>
      </c>
      <c r="B14" s="11" t="s">
        <v>17</v>
      </c>
      <c r="C14" s="16">
        <v>12681</v>
      </c>
      <c r="D14" s="16">
        <v>12681</v>
      </c>
      <c r="E14" s="16">
        <v>12681</v>
      </c>
      <c r="F14" s="16">
        <v>12681</v>
      </c>
      <c r="G14" s="16">
        <v>12681</v>
      </c>
      <c r="H14" s="16">
        <v>12681</v>
      </c>
      <c r="I14" s="16">
        <v>12681</v>
      </c>
      <c r="J14" s="16">
        <v>12681</v>
      </c>
      <c r="K14" s="16">
        <v>12681</v>
      </c>
      <c r="L14" s="16">
        <v>12681</v>
      </c>
      <c r="M14" s="16">
        <v>12681</v>
      </c>
      <c r="N14" s="16">
        <v>12681</v>
      </c>
      <c r="O14" s="8">
        <f>N14+M14+L14+K14+J14+I14+H14+G14+F14+E14+D14+C14</f>
        <v>152172</v>
      </c>
    </row>
    <row r="15" spans="1:15" ht="15.75">
      <c r="A15" s="12" t="s">
        <v>16</v>
      </c>
      <c r="B15" s="13"/>
      <c r="C15" s="11"/>
      <c r="D15" s="22"/>
      <c r="E15" s="22"/>
      <c r="F15" s="22"/>
      <c r="G15" s="20"/>
      <c r="H15" s="21"/>
      <c r="I15" s="20"/>
      <c r="J15" s="20"/>
      <c r="K15" s="19"/>
      <c r="L15" s="20"/>
      <c r="M15" s="19"/>
      <c r="N15" s="18"/>
      <c r="O15" s="8">
        <f>C24*2.5/100</f>
        <v>15002.802249999999</v>
      </c>
    </row>
    <row r="16" spans="1:15" ht="15.75">
      <c r="A16" s="15" t="s">
        <v>15</v>
      </c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8">
        <v>69950.66</v>
      </c>
    </row>
    <row r="17" spans="1:15" ht="15.75">
      <c r="A17" s="15" t="s">
        <v>14</v>
      </c>
      <c r="B17" s="13" t="s">
        <v>13</v>
      </c>
      <c r="C17" s="11">
        <f>80*4</f>
        <v>320</v>
      </c>
      <c r="D17" s="11">
        <f>80*4</f>
        <v>320</v>
      </c>
      <c r="E17" s="11">
        <f>80*4</f>
        <v>320</v>
      </c>
      <c r="F17" s="11">
        <f>80*4</f>
        <v>320</v>
      </c>
      <c r="G17" s="11">
        <f>80*4</f>
        <v>320</v>
      </c>
      <c r="H17" s="11">
        <f>80*4</f>
        <v>320</v>
      </c>
      <c r="I17" s="11">
        <f>80*4</f>
        <v>320</v>
      </c>
      <c r="J17" s="11">
        <f>80*4</f>
        <v>320</v>
      </c>
      <c r="K17" s="11">
        <f>80*4</f>
        <v>320</v>
      </c>
      <c r="L17" s="11">
        <v>320</v>
      </c>
      <c r="M17" s="11">
        <v>320</v>
      </c>
      <c r="N17" s="11">
        <v>320</v>
      </c>
      <c r="O17" s="14">
        <f>SUM(C17:N17)</f>
        <v>3840</v>
      </c>
    </row>
    <row r="18" spans="1:15" ht="65.25" customHeight="1">
      <c r="A18" s="12" t="s">
        <v>12</v>
      </c>
      <c r="B18" s="13"/>
      <c r="C18" s="11">
        <f>3612.7*0.2</f>
        <v>722.54</v>
      </c>
      <c r="D18" s="11">
        <f>3612.7*0.2</f>
        <v>722.54</v>
      </c>
      <c r="E18" s="11">
        <f>3612.7*0.2</f>
        <v>722.54</v>
      </c>
      <c r="F18" s="11">
        <f>3612.7*0.2</f>
        <v>722.54</v>
      </c>
      <c r="G18" s="11">
        <f>3612.7*0.2</f>
        <v>722.54</v>
      </c>
      <c r="H18" s="11">
        <f>3612.7*0.2</f>
        <v>722.54</v>
      </c>
      <c r="I18" s="11">
        <f>3612.7*0.2</f>
        <v>722.54</v>
      </c>
      <c r="J18" s="11">
        <f>3612.7*0.2</f>
        <v>722.54</v>
      </c>
      <c r="K18" s="11">
        <f>3612.7*0.2</f>
        <v>722.54</v>
      </c>
      <c r="L18" s="11">
        <v>722.54</v>
      </c>
      <c r="M18" s="11">
        <v>722.54</v>
      </c>
      <c r="N18" s="11">
        <v>722.54</v>
      </c>
      <c r="O18" s="8">
        <f>SUM(C18:N18)</f>
        <v>8670.48</v>
      </c>
    </row>
    <row r="19" spans="1:15" ht="91.5" customHeight="1">
      <c r="A19" s="12" t="s">
        <v>10</v>
      </c>
      <c r="B19" s="11" t="s">
        <v>11</v>
      </c>
      <c r="C19" s="11">
        <v>8923</v>
      </c>
      <c r="D19" s="11">
        <v>8923</v>
      </c>
      <c r="E19" s="11">
        <v>8923</v>
      </c>
      <c r="F19" s="11">
        <v>8923</v>
      </c>
      <c r="G19" s="11">
        <v>8923</v>
      </c>
      <c r="H19" s="11">
        <v>8923</v>
      </c>
      <c r="I19" s="11"/>
      <c r="J19" s="11"/>
      <c r="K19" s="11"/>
      <c r="L19" s="11"/>
      <c r="M19" s="11"/>
      <c r="N19" s="11"/>
      <c r="O19" s="8">
        <f>SUM(C19:N19)</f>
        <v>53538</v>
      </c>
    </row>
    <row r="20" spans="1:15" ht="46.5" customHeight="1">
      <c r="A20" s="12" t="s">
        <v>10</v>
      </c>
      <c r="B20" s="11" t="s">
        <v>9</v>
      </c>
      <c r="C20" s="11"/>
      <c r="D20" s="11"/>
      <c r="E20" s="11"/>
      <c r="F20" s="11"/>
      <c r="G20" s="11"/>
      <c r="H20" s="11"/>
      <c r="I20" s="11">
        <v>8923</v>
      </c>
      <c r="J20" s="11">
        <v>8923</v>
      </c>
      <c r="K20" s="11">
        <v>8923</v>
      </c>
      <c r="L20" s="11">
        <v>8923</v>
      </c>
      <c r="M20" s="11">
        <v>8923</v>
      </c>
      <c r="N20" s="11">
        <v>8923</v>
      </c>
      <c r="O20" s="8">
        <f>SUM(C20:N20)</f>
        <v>53538</v>
      </c>
    </row>
    <row r="21" spans="1:15" ht="15.75">
      <c r="A21" s="10" t="s">
        <v>8</v>
      </c>
      <c r="B21" s="10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8">
        <f>O18+O17+O16+O15+O14+O8+O7+O6+O4+O19+O20</f>
        <v>574076.08224999998</v>
      </c>
    </row>
    <row r="23" spans="1:15" ht="15.75">
      <c r="A23" s="2"/>
      <c r="B23" s="7" t="s">
        <v>7</v>
      </c>
      <c r="C23" s="7" t="s">
        <v>6</v>
      </c>
    </row>
    <row r="24" spans="1:15" ht="15.75">
      <c r="A24" s="6" t="s">
        <v>5</v>
      </c>
      <c r="B24" s="4">
        <v>828121.02</v>
      </c>
      <c r="C24" s="4">
        <v>600112.09</v>
      </c>
    </row>
    <row r="25" spans="1:15" ht="15.75">
      <c r="A25" s="6" t="s">
        <v>4</v>
      </c>
      <c r="B25" s="5">
        <v>8071.61</v>
      </c>
      <c r="C25" s="5">
        <v>8031.03</v>
      </c>
    </row>
    <row r="26" spans="1:15" ht="15.75">
      <c r="A26" s="2" t="s">
        <v>3</v>
      </c>
      <c r="B26" s="3"/>
      <c r="C26" s="3">
        <f>'[1]Кон. -47'!$C$25</f>
        <v>-197280.43550000002</v>
      </c>
    </row>
    <row r="27" spans="1:15" ht="15.75">
      <c r="A27" s="2" t="s">
        <v>2</v>
      </c>
      <c r="B27" s="4"/>
      <c r="C27" s="3">
        <f>C24+C26-O21</f>
        <v>-171244.42775000003</v>
      </c>
    </row>
    <row r="28" spans="1:15" ht="15.75">
      <c r="A28" s="2" t="s">
        <v>1</v>
      </c>
      <c r="B28" s="1"/>
      <c r="C28" s="1">
        <v>3612.7</v>
      </c>
    </row>
    <row r="29" spans="1:15" ht="15.75">
      <c r="A29" s="2" t="s">
        <v>0</v>
      </c>
      <c r="B29" s="1"/>
      <c r="C29" s="1">
        <v>80</v>
      </c>
    </row>
  </sheetData>
  <mergeCells count="3">
    <mergeCell ref="A1:O1"/>
    <mergeCell ref="B4:B5"/>
    <mergeCell ref="A11:O11"/>
  </mergeCells>
  <pageMargins left="0.7" right="0.7" top="0.75" bottom="0.75" header="0.3" footer="0.3"/>
  <pageSetup paperSize="9" scale="49" orientation="landscape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Кон. -47</vt:lpstr>
      <vt:lpstr>'Кон. -47'!Область_печати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dcterms:created xsi:type="dcterms:W3CDTF">2020-06-09T10:03:09Z</dcterms:created>
  <dcterms:modified xsi:type="dcterms:W3CDTF">2020-06-09T10:03:18Z</dcterms:modified>
</cp:coreProperties>
</file>