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2935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9" i="1"/>
  <c r="N18"/>
  <c r="M18"/>
  <c r="L18"/>
  <c r="K18"/>
  <c r="J18"/>
  <c r="I18"/>
  <c r="H18"/>
  <c r="G18"/>
  <c r="F18"/>
  <c r="E18"/>
  <c r="D18"/>
  <c r="C18"/>
  <c r="O18" s="1"/>
  <c r="N17"/>
  <c r="M17"/>
  <c r="L17"/>
  <c r="K17"/>
  <c r="J17"/>
  <c r="I17"/>
  <c r="H17"/>
  <c r="G17"/>
  <c r="F17"/>
  <c r="E17"/>
  <c r="D17"/>
  <c r="C17"/>
  <c r="O17" s="1"/>
  <c r="O15"/>
  <c r="O14"/>
  <c r="O8"/>
  <c r="N7"/>
  <c r="M7"/>
  <c r="L7"/>
  <c r="K7"/>
  <c r="J7"/>
  <c r="I7"/>
  <c r="H7"/>
  <c r="G7"/>
  <c r="F7"/>
  <c r="E7"/>
  <c r="D7"/>
  <c r="C7"/>
  <c r="O7" s="1"/>
  <c r="O6"/>
  <c r="L4"/>
  <c r="D4"/>
  <c r="O4" s="1"/>
  <c r="O10" s="1"/>
  <c r="O20" l="1"/>
  <c r="C25" s="1"/>
</calcChain>
</file>

<file path=xl/sharedStrings.xml><?xml version="1.0" encoding="utf-8"?>
<sst xmlns="http://schemas.openxmlformats.org/spreadsheetml/2006/main" count="64" uniqueCount="47">
  <si>
    <t>Адрес: Конституции, дом 47 2017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</si>
  <si>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</si>
  <si>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</si>
  <si>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</si>
  <si>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</si>
  <si>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</si>
  <si>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</si>
  <si>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</si>
  <si>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</si>
  <si>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</si>
  <si>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</si>
  <si>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</si>
  <si>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</si>
  <si>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</si>
  <si>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</si>
  <si>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</si>
  <si>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ООО "Техник" </t>
  </si>
  <si>
    <t>Виды работ</t>
  </si>
  <si>
    <t xml:space="preserve">Восстановление коммутации в "РЩ" 1,2 этажей, Протягтвание кабеля перекрытия, междуэтажные 1,2,3 этажей; Замена поврежд. выкл. подъезд 1; Осмотр очистки от пыли, посторонних предметов, замена дефектных автомат. выкл. на пакетные выкл. протяжка крепежа. подъезды 1,2,3,4; Замена плавкой вставки - 1 шт. в 4 подъезде </t>
  </si>
  <si>
    <t>Демонтаж трубы Ду 25 - 1 м.; Прокладка трубопровода ПП Ду 25 - 1 м. в кв. 58; Замена выключателя - 1 шт.; Замена патрона - 1 шт. в 4 подъезде</t>
  </si>
  <si>
    <t>Замена участка кабеля - 10,9 п.м. в кв. 73</t>
  </si>
  <si>
    <t>Прокладка трубопровода - 2 м.; Демонтаж стальной трубы - 2 м. в кв. 78</t>
  </si>
  <si>
    <t>Врезка вентиля Ду 20 - 1 шт.; Демонтаж стальной трубы Ду 32 - 4 м.; Демонтаж стальной трубы Ду 57 - 2 м.; Прокладка стальной трубы Д 32 - 4 м.; Прокладка стальной трубы Д 57 - 2 м. на чердаке; Врезка вентиля Ду 15 - 1 шт.; Врезка вентиля Ду 20 - 2 шт.; Демонтаж стальной трубы Ду 32 - 4 м.; Прокладка стальной трубы Ду 32 - 4 м. в подвале</t>
  </si>
  <si>
    <t>Врезка вентиля Ду 15 - 1 шт.; Врезка вентиля Ду 20 - 1 шт.; Смена чугунной задвижки на стальную Ду 50 - 1 шт.; Демонтаж стальной трубы Ду 57 - 1 м.; Прокладка стальной трубы Ду 57 - 1 м. подвал</t>
  </si>
  <si>
    <t>Прокладка трубопровода ПП Ду 25 - 2 м.; Демонтаж стальной трубы Ду 25 - 2 м. в кв. 56</t>
  </si>
  <si>
    <t>Врезка вентиля Ду 15 - 1 шт.; Демонтаж стальной трубы Д 15 - 4 м.; Прокладка трубопровода ПП Ду 20 - 4 м. кв. 57, чердак; Смена чугунной задвижки на стальну Ду 80 - 1 шт.; Врезка вентиля Ду 15 - 1 шт.; Демонтаж стальной трубы Ду 57 - 2 м.; Прокладка стальной трубы Ду 57 - 2 м. в подвале; Демонтаж стальной трубы Ду 25 - 2 м.; Демонтаж стальной трубы Ду 76 - 2 м.; Прокладка трубопровода ПП Ду 32 - 2 м.; Прокладка стальной трубы Ду 76 - 2 м. в подвале; Замена патрона - 1 шт. подъезд 3; Демонтаж стальной трубы Ду 25 - 1 м.; Прокладка трубопровода ПП Ду 25 - 1 м. в кв. 58</t>
  </si>
  <si>
    <t>Смена остекления оконных переплетов - 6 кв.м.</t>
  </si>
  <si>
    <t>Материалы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</si>
  <si>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</si>
  <si>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Работа по обеспечению вывоза бытовых отходов</t>
  </si>
  <si>
    <t xml:space="preserve">Чистый двор (КГМ, без ТБО) </t>
  </si>
  <si>
    <t>Итого:</t>
  </si>
  <si>
    <t>Адрес: Конституции, дом 47  2017 г.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</si>
  <si>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</si>
  <si>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</si>
  <si>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</si>
  <si>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</si>
  <si>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</si>
  <si>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Услуги по благоустройству территории</t>
  </si>
  <si>
    <t>ИП Соколов А.В.</t>
  </si>
  <si>
    <t>Начислено</t>
  </si>
  <si>
    <t>Оплачено</t>
  </si>
  <si>
    <t>Итого за год, жилые помещения:</t>
  </si>
  <si>
    <t>Итого за год, нежилые помещения:</t>
  </si>
  <si>
    <t xml:space="preserve">Остаток на начало 01.01.2018г. </t>
  </si>
  <si>
    <t xml:space="preserve">площадь </t>
  </si>
  <si>
    <t>л/сч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</si>
</sst>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_3-20а" xfId="4"/>
    <cellStyle name="Обычный_5-3" xfId="5"/>
    <cellStyle name="Обычный_Кр-1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sqref="A1:XFD1048576"/>
    </sheetView>
  </sheetViews>
  <sheetFormatPr defaultRowHeight="15"/>
  <cols>
    <col min="1" max="1" width="38.5703125" customWidth="1"/>
    <col min="2" max="2" width="18" customWidth="1"/>
    <col min="3" max="3" width="19.7109375" customWidth="1"/>
    <col min="4" max="4" width="16.42578125" customWidth="1"/>
    <col min="5" max="5" width="11.140625" customWidth="1"/>
    <col min="6" max="6" width="11.5703125" customWidth="1"/>
    <col min="7" max="7" width="11.85546875" customWidth="1"/>
    <col min="8" max="8" width="20.28515625" customWidth="1"/>
    <col min="9" max="9" width="10.85546875" customWidth="1"/>
    <col min="10" max="10" width="14.5703125" customWidth="1"/>
    <col min="11" max="11" width="12.140625" customWidth="1"/>
    <col min="12" max="12" width="33.5703125" customWidth="1"/>
    <col min="13" max="13" width="11.140625" customWidth="1"/>
    <col min="14" max="14" width="11.7109375" customWidth="1"/>
    <col min="15" max="15" width="17.4257812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</row>
    <row r="4" spans="1:15" ht="102.75" customHeight="1">
      <c r="A4" s="6" t="s">
        <v>15</v>
      </c>
      <c r="B4" s="7" t="s">
        <v>16</v>
      </c>
      <c r="C4" s="8">
        <v>25886</v>
      </c>
      <c r="D4" s="9">
        <f>507+101</f>
        <v>608</v>
      </c>
      <c r="E4" s="10">
        <v>670</v>
      </c>
      <c r="F4" s="11">
        <v>1044</v>
      </c>
      <c r="G4" s="11"/>
      <c r="H4" s="10">
        <v>6036</v>
      </c>
      <c r="I4" s="10"/>
      <c r="J4" s="12">
        <v>3033</v>
      </c>
      <c r="K4" s="13">
        <v>1050</v>
      </c>
      <c r="L4" s="11">
        <f>7951+62+525</f>
        <v>8538</v>
      </c>
      <c r="M4" s="11"/>
      <c r="N4" s="14">
        <v>1296</v>
      </c>
      <c r="O4" s="15">
        <f>SUM(C4:N4)</f>
        <v>48161</v>
      </c>
    </row>
    <row r="5" spans="1:15" ht="333.75" customHeight="1">
      <c r="A5" s="6" t="s">
        <v>17</v>
      </c>
      <c r="B5" s="7"/>
      <c r="C5" s="8" t="s">
        <v>18</v>
      </c>
      <c r="D5" s="16" t="s">
        <v>19</v>
      </c>
      <c r="E5" s="17" t="s">
        <v>20</v>
      </c>
      <c r="F5" s="17" t="s">
        <v>21</v>
      </c>
      <c r="G5" s="18"/>
      <c r="H5" s="19" t="s">
        <v>22</v>
      </c>
      <c r="I5" s="18"/>
      <c r="J5" s="18" t="s">
        <v>23</v>
      </c>
      <c r="K5" s="20" t="s">
        <v>24</v>
      </c>
      <c r="L5" s="18" t="s">
        <v>25</v>
      </c>
      <c r="M5" s="20"/>
      <c r="N5" s="21" t="s">
        <v>26</v>
      </c>
      <c r="O5" s="15"/>
    </row>
    <row r="6" spans="1:15" ht="31.5" customHeight="1">
      <c r="A6" s="6" t="s">
        <v>27</v>
      </c>
      <c r="B6" s="22"/>
      <c r="C6" s="22">
        <v>6625.11</v>
      </c>
      <c r="D6" s="22">
        <v>1046.54</v>
      </c>
      <c r="E6" s="9">
        <v>939.04</v>
      </c>
      <c r="F6" s="23">
        <v>298</v>
      </c>
      <c r="G6" s="23"/>
      <c r="H6" s="23">
        <v>3462.24</v>
      </c>
      <c r="I6" s="24">
        <v>600</v>
      </c>
      <c r="J6" s="24">
        <v>2165.4</v>
      </c>
      <c r="K6" s="25">
        <v>416.83</v>
      </c>
      <c r="L6" s="24">
        <v>3774.03</v>
      </c>
      <c r="M6" s="25">
        <v>5841.61</v>
      </c>
      <c r="N6" s="26"/>
      <c r="O6" s="15">
        <f>C6+D6+E6+F6+G6+H6+I6+J6+K6+L6+M6+N6</f>
        <v>25168.799999999999</v>
      </c>
    </row>
    <row r="7" spans="1:15" ht="78.75">
      <c r="A7" s="27" t="s">
        <v>28</v>
      </c>
      <c r="B7" s="22"/>
      <c r="C7" s="22">
        <f>3612.7*4.1</f>
        <v>14812.069999999998</v>
      </c>
      <c r="D7" s="22">
        <f t="shared" ref="D7:N7" si="0">3612.7*4.1</f>
        <v>14812.069999999998</v>
      </c>
      <c r="E7" s="22">
        <f t="shared" si="0"/>
        <v>14812.069999999998</v>
      </c>
      <c r="F7" s="22">
        <f t="shared" si="0"/>
        <v>14812.069999999998</v>
      </c>
      <c r="G7" s="22">
        <f t="shared" si="0"/>
        <v>14812.069999999998</v>
      </c>
      <c r="H7" s="22">
        <f t="shared" si="0"/>
        <v>14812.069999999998</v>
      </c>
      <c r="I7" s="22">
        <f t="shared" si="0"/>
        <v>14812.069999999998</v>
      </c>
      <c r="J7" s="22">
        <f t="shared" si="0"/>
        <v>14812.069999999998</v>
      </c>
      <c r="K7" s="22">
        <f t="shared" si="0"/>
        <v>14812.069999999998</v>
      </c>
      <c r="L7" s="22">
        <f t="shared" si="0"/>
        <v>14812.069999999998</v>
      </c>
      <c r="M7" s="22">
        <f t="shared" si="0"/>
        <v>14812.069999999998</v>
      </c>
      <c r="N7" s="22">
        <f t="shared" si="0"/>
        <v>14812.069999999998</v>
      </c>
      <c r="O7" s="15">
        <f>SUM(C7:N7)</f>
        <v>177744.84</v>
      </c>
    </row>
    <row r="8" spans="1:15" ht="63" customHeight="1">
      <c r="A8" s="6" t="s">
        <v>29</v>
      </c>
      <c r="B8" s="8" t="s">
        <v>30</v>
      </c>
      <c r="C8" s="8">
        <v>508.2</v>
      </c>
      <c r="D8" s="8">
        <v>424.16</v>
      </c>
      <c r="E8" s="9">
        <v>198</v>
      </c>
      <c r="F8" s="9">
        <v>729.3</v>
      </c>
      <c r="G8" s="9">
        <v>742.5</v>
      </c>
      <c r="H8" s="9">
        <v>754.16</v>
      </c>
      <c r="I8" s="9">
        <v>440</v>
      </c>
      <c r="J8" s="9">
        <v>565.62</v>
      </c>
      <c r="K8" s="9">
        <v>848.54</v>
      </c>
      <c r="L8" s="9">
        <v>924</v>
      </c>
      <c r="M8" s="9">
        <v>1056</v>
      </c>
      <c r="N8" s="9">
        <v>742.5</v>
      </c>
      <c r="O8" s="28">
        <f>SUM(C8:N8)</f>
        <v>7932.98</v>
      </c>
    </row>
    <row r="9" spans="1:15" ht="15.75">
      <c r="A9" s="6"/>
      <c r="B9" s="8"/>
      <c r="C9" s="8"/>
      <c r="D9" s="8"/>
      <c r="E9" s="8"/>
      <c r="F9" s="8"/>
      <c r="G9" s="13"/>
      <c r="H9" s="29"/>
      <c r="I9" s="30"/>
      <c r="J9" s="31"/>
      <c r="K9" s="13"/>
      <c r="L9" s="30"/>
      <c r="M9" s="31"/>
      <c r="N9" s="31"/>
      <c r="O9" s="15"/>
    </row>
    <row r="10" spans="1:15" ht="15.75">
      <c r="A10" s="32" t="s">
        <v>31</v>
      </c>
      <c r="B10" s="32"/>
      <c r="C10" s="32"/>
      <c r="D10" s="32"/>
      <c r="E10" s="32"/>
      <c r="F10" s="32"/>
      <c r="G10" s="15"/>
      <c r="H10" s="15"/>
      <c r="I10" s="15"/>
      <c r="J10" s="15"/>
      <c r="K10" s="15"/>
      <c r="L10" s="15"/>
      <c r="M10" s="15"/>
      <c r="N10" s="15"/>
      <c r="O10" s="15">
        <f>SUM(O4:O9)</f>
        <v>259007.62000000002</v>
      </c>
    </row>
    <row r="11" spans="1:15" ht="15.75">
      <c r="A11" s="1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3" t="s">
        <v>1</v>
      </c>
      <c r="B13" s="3"/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 t="s">
        <v>14</v>
      </c>
    </row>
    <row r="14" spans="1:15" ht="174.75" customHeight="1">
      <c r="A14" s="6" t="s">
        <v>15</v>
      </c>
      <c r="B14" s="8" t="s">
        <v>16</v>
      </c>
      <c r="C14" s="9">
        <v>12681</v>
      </c>
      <c r="D14" s="9">
        <v>12681</v>
      </c>
      <c r="E14" s="9">
        <v>12681</v>
      </c>
      <c r="F14" s="9">
        <v>12681</v>
      </c>
      <c r="G14" s="9">
        <v>12681</v>
      </c>
      <c r="H14" s="9">
        <v>12681</v>
      </c>
      <c r="I14" s="9">
        <v>12681</v>
      </c>
      <c r="J14" s="9">
        <v>12681</v>
      </c>
      <c r="K14" s="9">
        <v>12681</v>
      </c>
      <c r="L14" s="9">
        <v>12681</v>
      </c>
      <c r="M14" s="9">
        <v>12681</v>
      </c>
      <c r="N14" s="9">
        <v>12681</v>
      </c>
      <c r="O14" s="15">
        <f>N14+M14+L14+K14+J14+I14+H14+G14+F14+E14+D14+C14</f>
        <v>152172</v>
      </c>
    </row>
    <row r="15" spans="1:15" ht="15.75">
      <c r="A15" s="33" t="s">
        <v>33</v>
      </c>
      <c r="B15" s="34"/>
      <c r="C15" s="8"/>
      <c r="D15" s="22"/>
      <c r="E15" s="22"/>
      <c r="F15" s="22"/>
      <c r="G15" s="18"/>
      <c r="H15" s="19"/>
      <c r="I15" s="18"/>
      <c r="J15" s="18"/>
      <c r="K15" s="20"/>
      <c r="L15" s="18"/>
      <c r="M15" s="20"/>
      <c r="N15" s="21"/>
      <c r="O15" s="15">
        <f>618122.22*2.5/100</f>
        <v>15453.055499999999</v>
      </c>
    </row>
    <row r="16" spans="1:15" ht="15.75">
      <c r="A16" s="35" t="s">
        <v>34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5">
        <v>70315.399999999994</v>
      </c>
    </row>
    <row r="17" spans="1:15" ht="15.75">
      <c r="A17" s="35" t="s">
        <v>35</v>
      </c>
      <c r="B17" s="34" t="s">
        <v>36</v>
      </c>
      <c r="C17" s="8">
        <f>80*4</f>
        <v>320</v>
      </c>
      <c r="D17" s="8">
        <f t="shared" ref="D17:N17" si="1">80*4</f>
        <v>320</v>
      </c>
      <c r="E17" s="8">
        <f t="shared" si="1"/>
        <v>320</v>
      </c>
      <c r="F17" s="8">
        <f t="shared" si="1"/>
        <v>320</v>
      </c>
      <c r="G17" s="8">
        <f t="shared" si="1"/>
        <v>320</v>
      </c>
      <c r="H17" s="8">
        <f t="shared" si="1"/>
        <v>320</v>
      </c>
      <c r="I17" s="8">
        <f t="shared" si="1"/>
        <v>320</v>
      </c>
      <c r="J17" s="8">
        <f t="shared" si="1"/>
        <v>320</v>
      </c>
      <c r="K17" s="8">
        <f t="shared" si="1"/>
        <v>320</v>
      </c>
      <c r="L17" s="8">
        <f t="shared" si="1"/>
        <v>320</v>
      </c>
      <c r="M17" s="8">
        <f t="shared" si="1"/>
        <v>320</v>
      </c>
      <c r="N17" s="8">
        <f t="shared" si="1"/>
        <v>320</v>
      </c>
      <c r="O17" s="28">
        <f>SUM(C17:N17)</f>
        <v>3840</v>
      </c>
    </row>
    <row r="18" spans="1:15" ht="65.25" customHeight="1">
      <c r="A18" s="33" t="s">
        <v>37</v>
      </c>
      <c r="B18" s="34"/>
      <c r="C18" s="8">
        <f>3612.7*0.2</f>
        <v>722.54</v>
      </c>
      <c r="D18" s="8">
        <f t="shared" ref="D18:N18" si="2">3612.7*0.2</f>
        <v>722.54</v>
      </c>
      <c r="E18" s="8">
        <f t="shared" si="2"/>
        <v>722.54</v>
      </c>
      <c r="F18" s="8">
        <f t="shared" si="2"/>
        <v>722.54</v>
      </c>
      <c r="G18" s="8">
        <f t="shared" si="2"/>
        <v>722.54</v>
      </c>
      <c r="H18" s="8">
        <f t="shared" si="2"/>
        <v>722.54</v>
      </c>
      <c r="I18" s="8">
        <f t="shared" si="2"/>
        <v>722.54</v>
      </c>
      <c r="J18" s="8">
        <f t="shared" si="2"/>
        <v>722.54</v>
      </c>
      <c r="K18" s="8">
        <f t="shared" si="2"/>
        <v>722.54</v>
      </c>
      <c r="L18" s="8">
        <f t="shared" si="2"/>
        <v>722.54</v>
      </c>
      <c r="M18" s="8">
        <f t="shared" si="2"/>
        <v>722.54</v>
      </c>
      <c r="N18" s="8">
        <f t="shared" si="2"/>
        <v>722.54</v>
      </c>
      <c r="O18" s="15">
        <f>SUM(C18:N18)</f>
        <v>8670.48</v>
      </c>
    </row>
    <row r="19" spans="1:15" ht="91.5" customHeight="1">
      <c r="A19" s="33" t="s">
        <v>38</v>
      </c>
      <c r="B19" s="8" t="s">
        <v>39</v>
      </c>
      <c r="C19" s="8">
        <v>8923</v>
      </c>
      <c r="D19" s="8">
        <v>8923</v>
      </c>
      <c r="E19" s="8">
        <v>8923</v>
      </c>
      <c r="F19" s="8">
        <v>8923</v>
      </c>
      <c r="G19" s="8">
        <v>8923</v>
      </c>
      <c r="H19" s="8">
        <v>8923</v>
      </c>
      <c r="I19" s="8">
        <v>8923</v>
      </c>
      <c r="J19" s="8">
        <v>8923</v>
      </c>
      <c r="K19" s="8">
        <v>8923</v>
      </c>
      <c r="L19" s="8">
        <v>8923</v>
      </c>
      <c r="M19" s="8">
        <v>8923</v>
      </c>
      <c r="N19" s="8">
        <v>8923</v>
      </c>
      <c r="O19" s="15">
        <f>SUM(C19:N19)</f>
        <v>107076</v>
      </c>
    </row>
    <row r="20" spans="1:15" ht="15.75">
      <c r="A20" s="32" t="s">
        <v>31</v>
      </c>
      <c r="B20" s="3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5">
        <f>O18+O17+O16+O15+O14+O8+O7+O6+O4+O19</f>
        <v>616534.55550000002</v>
      </c>
    </row>
    <row r="22" spans="1:15" ht="15.75">
      <c r="A22" s="37"/>
      <c r="B22" s="38" t="s">
        <v>40</v>
      </c>
      <c r="C22" s="38" t="s">
        <v>41</v>
      </c>
    </row>
    <row r="23" spans="1:15" ht="15.75">
      <c r="A23" s="2" t="s">
        <v>42</v>
      </c>
      <c r="B23" s="39">
        <v>629829.5</v>
      </c>
      <c r="C23" s="39">
        <v>618122.22</v>
      </c>
    </row>
    <row r="24" spans="1:15" ht="15.75">
      <c r="A24" s="2" t="s">
        <v>43</v>
      </c>
      <c r="B24" s="40">
        <v>14030.2</v>
      </c>
      <c r="C24" s="40">
        <v>15968.5</v>
      </c>
    </row>
    <row r="25" spans="1:15" ht="15.75">
      <c r="A25" s="37" t="s">
        <v>44</v>
      </c>
      <c r="B25" s="41"/>
      <c r="C25" s="41">
        <f>C23+C24-O20</f>
        <v>17556.164499999955</v>
      </c>
    </row>
    <row r="26" spans="1:15" ht="15.75">
      <c r="A26" s="37"/>
      <c r="B26" s="39"/>
      <c r="C26" s="39"/>
    </row>
    <row r="27" spans="1:15" ht="15.75">
      <c r="A27" s="37" t="s">
        <v>45</v>
      </c>
      <c r="B27" s="42"/>
      <c r="C27" s="42">
        <v>3612.7</v>
      </c>
    </row>
    <row r="28" spans="1:15" ht="15.75">
      <c r="A28" s="37" t="s">
        <v>46</v>
      </c>
      <c r="B28" s="42"/>
      <c r="C28" s="42">
        <v>80</v>
      </c>
    </row>
  </sheetData>
  <mergeCells count="3">
    <mergeCell ref="A1:O1"/>
    <mergeCell ref="B4:B5"/>
    <mergeCell ref="A11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2019-01-21T09:34:57Z</dcterms:created>
  <dcterms:modified xsi:type="dcterms:W3CDTF">2019-01-21T09:35:10Z</dcterms:modified>
</cp:coreProperties>
</file>