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 45" sheetId="1" r:id="rId1"/>
  </sheets>
  <definedNames>
    <definedName name="_xlnm.Print_Area" localSheetId="0">'Кон. - 45'!$A$1:$O$28</definedName>
  </definedNames>
  <calcPr calcId="124519"/>
</workbook>
</file>

<file path=xl/calcChain.xml><?xml version="1.0" encoding="utf-8"?>
<calcChain xmlns="http://schemas.openxmlformats.org/spreadsheetml/2006/main">
  <c r="C4" i="1"/>
  <c r="O4" s="1"/>
  <c r="O9" s="1"/>
  <c r="O6"/>
  <c r="C7"/>
  <c r="D7"/>
  <c r="E7"/>
  <c r="F7"/>
  <c r="G7"/>
  <c r="H7"/>
  <c r="I7"/>
  <c r="J7"/>
  <c r="K7"/>
  <c r="O7"/>
  <c r="O8"/>
  <c r="O13"/>
  <c r="O14"/>
  <c r="C16"/>
  <c r="D16"/>
  <c r="E16"/>
  <c r="F16"/>
  <c r="O16" s="1"/>
  <c r="G16"/>
  <c r="H16"/>
  <c r="I16"/>
  <c r="J16"/>
  <c r="K16"/>
  <c r="C17"/>
  <c r="D17"/>
  <c r="E17"/>
  <c r="F17"/>
  <c r="G17"/>
  <c r="H17"/>
  <c r="I17"/>
  <c r="J17"/>
  <c r="K17"/>
  <c r="O17"/>
  <c r="O18"/>
  <c r="O19"/>
  <c r="B23"/>
  <c r="O20" l="1"/>
  <c r="C25" s="1"/>
</calcChain>
</file>

<file path=xl/sharedStrings.xml><?xml version="1.0" encoding="utf-8"?>
<sst xmlns="http://schemas.openxmlformats.org/spreadsheetml/2006/main" count="66" uniqueCount="47">
  <si>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</si>
  <si>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</si>
  <si>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</si>
  <si>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</si>
  <si>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</si>
  <si>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</si>
  <si>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</si>
  <si>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</si>
  <si>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</si>
  <si>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</si>
  <si>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</si>
  <si>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</si>
  <si>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</si>
  <si>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</si>
  <si>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</si>
  <si>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</si>
  <si>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</si>
  <si>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</si>
  <si>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</si>
  <si>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</si>
  <si>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</si>
  <si>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</si>
  <si>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</si>
  <si>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</si>
  <si>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</si>
  <si>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</si>
  <si>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</si>
  <si>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</si>
  <si>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</si>
  <si>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</si>
  <si>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</si>
  <si>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 45                       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</si>
  <si>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</si>
  <si>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</si>
  <si>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</si>
  <si>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</si>
  <si>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ГВС,ХВС кв-41 Демонтаж-прокладка стальной трубы ДУ-32 </t>
  </si>
  <si>
    <t xml:space="preserve">
Замена патрона карболитового Б-27 </t>
  </si>
  <si>
    <t xml:space="preserve">
Прокладка трубопровода ПП Ду 25 - 2 м.; демонтаж стальной трубы Ду 20 - 2 м. в кв. 75,76 </t>
  </si>
  <si>
    <t>Песок карьерный</t>
  </si>
  <si>
    <t xml:space="preserve">
Смена чугунного вентиля; Свищ на стальной трубе: Демонтаж стальной трубы Ду 20 - 3 м.; Прокладка стальной трубы Д 20 - 3 м.; Врезка вентиля Ду 20 - 1 </t>
  </si>
  <si>
    <t xml:space="preserve">
Свищ на стальной трубе в подвале: Демонтаж стальной трубы Ду 32 - 24 м.; Прокладка трубопровода ПП Ду 32 - 24 м.  по </t>
  </si>
  <si>
    <t xml:space="preserve">
Свищ на стальной трубе; Трещина чугунного тройника в кв. 69,73,77: Демонтаж чугунной трубы Ду 110 - 6,5 м.; Прокладка трубопровода КНС из ПП Ду 110 - </t>
  </si>
  <si>
    <t>Прокладка трубопровода КНС из ПП Ду 110 - 3,7 м.; Демонтаж чугунной рубы Ду 110 - 3,7 м. в подвале; Демонтаж стальной трубы Ду 20 - 4 м.; Прокладка трубопровода ПП Ду 20 - 4 м. в кв. 18; Демонтаж стальной трубы Д15 - 4 м.; Прокладка трубопровода ПП Ду 20 - 4 м. в кв. 14; Врезка вентиля Ду 15 - 1 шт.; Врезка вентиля Ду 20 - 2 шт. в подвале</t>
  </si>
  <si>
    <t>Демонтаж стальной трубы Ду 25 - 2 м.; Прокладка трубопровода ПП Ду 25 - 2 м. в кв. 18; Прокладка стальной трубы Ду 76 - 2 м.; Демонтаж стальной трубы Ду 76 - 2 м.; Врезка вентиля Ду 20 - 3 шт.; Врезка вентиля Ду 15 - 1 шт. чердак; Демонтаж стальной трубы Д 15 - 4 м; Прокладка трубопровода ПП Ду 20 - 4 м. в кв. 63,67; Замена выключателя - 1 шт. в кв.78</t>
  </si>
  <si>
    <t>Виды работ</t>
  </si>
  <si>
    <t>Адрес: Конституции, дом  45      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</si>
</sst>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166" fontId="7" fillId="0" borderId="2" xfId="2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center" wrapText="1"/>
    </xf>
    <xf numFmtId="165" fontId="7" fillId="0" borderId="2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3" xfId="5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45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topLeftCell="A7" zoomScale="73" zoomScaleSheetLayoutView="73" workbookViewId="0">
      <selection activeCell="C25" sqref="C25"/>
    </sheetView>
  </sheetViews>
  <sheetFormatPr defaultRowHeight="15"/>
  <cols>
    <col min="1" max="1" width="34.5703125" customWidth="1"/>
    <col min="2" max="2" width="22.85546875" customWidth="1"/>
    <col min="3" max="3" width="23.140625" customWidth="1"/>
    <col min="4" max="4" width="12.7109375" customWidth="1"/>
    <col min="5" max="5" width="24.28515625" customWidth="1"/>
    <col min="6" max="6" width="14.42578125" customWidth="1"/>
    <col min="7" max="7" width="11.85546875" customWidth="1"/>
    <col min="8" max="8" width="10.7109375" customWidth="1"/>
    <col min="9" max="9" width="12.5703125" customWidth="1"/>
    <col min="10" max="10" width="11.28515625" customWidth="1"/>
    <col min="11" max="11" width="10.5703125" customWidth="1"/>
    <col min="12" max="12" width="11.140625" customWidth="1"/>
    <col min="13" max="13" width="16.42578125" customWidth="1"/>
    <col min="14" max="14" width="12" customWidth="1"/>
    <col min="15" max="15" width="13.7109375" customWidth="1"/>
  </cols>
  <sheetData>
    <row r="1" spans="1:15" ht="15.7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21" t="s">
        <v>30</v>
      </c>
      <c r="B3" s="21"/>
      <c r="C3" s="21" t="s">
        <v>29</v>
      </c>
      <c r="D3" s="21" t="s">
        <v>28</v>
      </c>
      <c r="E3" s="21" t="s">
        <v>27</v>
      </c>
      <c r="F3" s="21" t="s">
        <v>26</v>
      </c>
      <c r="G3" s="20" t="s">
        <v>25</v>
      </c>
      <c r="H3" s="20" t="s">
        <v>24</v>
      </c>
      <c r="I3" s="20" t="s">
        <v>23</v>
      </c>
      <c r="J3" s="20" t="s">
        <v>22</v>
      </c>
      <c r="K3" s="20" t="s">
        <v>21</v>
      </c>
      <c r="L3" s="20" t="s">
        <v>20</v>
      </c>
      <c r="M3" s="20" t="s">
        <v>19</v>
      </c>
      <c r="N3" s="20" t="s">
        <v>18</v>
      </c>
      <c r="O3" s="19" t="s">
        <v>4</v>
      </c>
    </row>
    <row r="4" spans="1:15" ht="94.5" customHeight="1">
      <c r="A4" s="18" t="s">
        <v>17</v>
      </c>
      <c r="B4" s="32" t="s">
        <v>16</v>
      </c>
      <c r="C4" s="8">
        <f>1461+8158+35</f>
        <v>9654</v>
      </c>
      <c r="D4" s="12"/>
      <c r="E4" s="37">
        <v>10158</v>
      </c>
      <c r="F4" s="34">
        <v>11339</v>
      </c>
      <c r="G4" s="34">
        <v>10214</v>
      </c>
      <c r="H4" s="37">
        <v>1596</v>
      </c>
      <c r="I4" s="37"/>
      <c r="J4" s="36"/>
      <c r="K4" s="35">
        <v>1128</v>
      </c>
      <c r="L4" s="34"/>
      <c r="M4" s="34">
        <v>65</v>
      </c>
      <c r="N4" s="33">
        <v>3540</v>
      </c>
      <c r="O4" s="5">
        <f>SUM(C4:N4)</f>
        <v>47694</v>
      </c>
    </row>
    <row r="5" spans="1:15" ht="297" customHeight="1">
      <c r="A5" s="18" t="s">
        <v>45</v>
      </c>
      <c r="B5" s="32"/>
      <c r="C5" s="8" t="s">
        <v>44</v>
      </c>
      <c r="D5" s="31"/>
      <c r="E5" s="30" t="s">
        <v>43</v>
      </c>
      <c r="F5" s="29" t="s">
        <v>42</v>
      </c>
      <c r="G5" s="29" t="s">
        <v>41</v>
      </c>
      <c r="H5" s="29" t="s">
        <v>40</v>
      </c>
      <c r="I5" s="15"/>
      <c r="J5" s="29" t="s">
        <v>39</v>
      </c>
      <c r="K5" s="29" t="s">
        <v>38</v>
      </c>
      <c r="L5" s="15"/>
      <c r="M5" s="29" t="s">
        <v>37</v>
      </c>
      <c r="N5" s="29" t="s">
        <v>36</v>
      </c>
      <c r="O5" s="5"/>
    </row>
    <row r="6" spans="1:15" ht="15.75">
      <c r="A6" s="18" t="s">
        <v>35</v>
      </c>
      <c r="B6" s="17"/>
      <c r="C6" s="17">
        <v>3944.05</v>
      </c>
      <c r="D6" s="17"/>
      <c r="E6" s="12">
        <v>2424.71</v>
      </c>
      <c r="F6" s="28">
        <v>3909.06</v>
      </c>
      <c r="G6" s="28">
        <v>3508.49</v>
      </c>
      <c r="H6" s="28">
        <v>453.27</v>
      </c>
      <c r="I6" s="27"/>
      <c r="J6" s="27">
        <v>684.35</v>
      </c>
      <c r="K6" s="26">
        <v>1585.07</v>
      </c>
      <c r="L6" s="27">
        <v>141</v>
      </c>
      <c r="M6" s="26"/>
      <c r="N6" s="25">
        <v>1106.49</v>
      </c>
      <c r="O6" s="5">
        <f>SUM(B6:N6)</f>
        <v>17756.490000000002</v>
      </c>
    </row>
    <row r="7" spans="1:15" ht="94.5">
      <c r="A7" s="24" t="s">
        <v>34</v>
      </c>
      <c r="B7" s="17"/>
      <c r="C7" s="17">
        <f>3631.2*4.1</f>
        <v>14887.919999999998</v>
      </c>
      <c r="D7" s="17">
        <f>3631.2*4.1</f>
        <v>14887.919999999998</v>
      </c>
      <c r="E7" s="17">
        <f>3631.2*4.1</f>
        <v>14887.919999999998</v>
      </c>
      <c r="F7" s="17">
        <f>3631.2*4.1</f>
        <v>14887.919999999998</v>
      </c>
      <c r="G7" s="17">
        <f>3631.2*4.1</f>
        <v>14887.919999999998</v>
      </c>
      <c r="H7" s="17">
        <f>3631.2*4.1</f>
        <v>14887.919999999998</v>
      </c>
      <c r="I7" s="17">
        <f>3631.2*4.1</f>
        <v>14887.919999999998</v>
      </c>
      <c r="J7" s="17">
        <f>3631.2*4.1</f>
        <v>14887.919999999998</v>
      </c>
      <c r="K7" s="17">
        <f>3631.2*4.1</f>
        <v>14887.919999999998</v>
      </c>
      <c r="L7" s="17">
        <v>14887.92</v>
      </c>
      <c r="M7" s="17">
        <v>14887.92</v>
      </c>
      <c r="N7" s="17">
        <v>14887.92</v>
      </c>
      <c r="O7" s="5">
        <f>SUM(C7:N7)</f>
        <v>178655.04</v>
      </c>
    </row>
    <row r="8" spans="1:15" ht="31.5">
      <c r="A8" s="18" t="s">
        <v>33</v>
      </c>
      <c r="B8" s="8" t="s">
        <v>32</v>
      </c>
      <c r="C8" s="8"/>
      <c r="D8" s="8"/>
      <c r="E8" s="12"/>
      <c r="F8" s="12"/>
      <c r="G8" s="12"/>
      <c r="H8" s="12"/>
      <c r="I8" s="12"/>
      <c r="J8" s="12"/>
      <c r="K8" s="12"/>
      <c r="L8" s="12"/>
      <c r="M8" s="12"/>
      <c r="N8" s="12">
        <v>180</v>
      </c>
      <c r="O8" s="10">
        <f>SUM(C8:N8)</f>
        <v>180</v>
      </c>
    </row>
    <row r="9" spans="1:15" ht="15.75">
      <c r="A9" s="7" t="s">
        <v>7</v>
      </c>
      <c r="B9" s="7"/>
      <c r="C9" s="7"/>
      <c r="D9" s="7"/>
      <c r="E9" s="7"/>
      <c r="F9" s="7"/>
      <c r="G9" s="5"/>
      <c r="H9" s="5"/>
      <c r="I9" s="5"/>
      <c r="J9" s="5"/>
      <c r="K9" s="5"/>
      <c r="L9" s="5"/>
      <c r="M9" s="5"/>
      <c r="N9" s="5"/>
      <c r="O9" s="5">
        <f>SUM(O4:O8)</f>
        <v>244285.53000000003</v>
      </c>
    </row>
    <row r="10" spans="1:15" ht="15.75">
      <c r="A10" s="23" t="s">
        <v>31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.75">
      <c r="A12" s="21" t="s">
        <v>30</v>
      </c>
      <c r="B12" s="21"/>
      <c r="C12" s="21" t="s">
        <v>29</v>
      </c>
      <c r="D12" s="21" t="s">
        <v>28</v>
      </c>
      <c r="E12" s="21" t="s">
        <v>27</v>
      </c>
      <c r="F12" s="21" t="s">
        <v>26</v>
      </c>
      <c r="G12" s="20" t="s">
        <v>25</v>
      </c>
      <c r="H12" s="20" t="s">
        <v>24</v>
      </c>
      <c r="I12" s="20" t="s">
        <v>23</v>
      </c>
      <c r="J12" s="20" t="s">
        <v>22</v>
      </c>
      <c r="K12" s="20" t="s">
        <v>21</v>
      </c>
      <c r="L12" s="20" t="s">
        <v>20</v>
      </c>
      <c r="M12" s="20" t="s">
        <v>19</v>
      </c>
      <c r="N12" s="20" t="s">
        <v>18</v>
      </c>
      <c r="O12" s="19" t="s">
        <v>4</v>
      </c>
    </row>
    <row r="13" spans="1:15" ht="94.5">
      <c r="A13" s="18" t="s">
        <v>17</v>
      </c>
      <c r="B13" s="8" t="s">
        <v>16</v>
      </c>
      <c r="C13" s="12">
        <v>12746</v>
      </c>
      <c r="D13" s="12">
        <v>12746</v>
      </c>
      <c r="E13" s="12">
        <v>12746</v>
      </c>
      <c r="F13" s="12">
        <v>12746</v>
      </c>
      <c r="G13" s="12">
        <v>12746</v>
      </c>
      <c r="H13" s="12">
        <v>12746</v>
      </c>
      <c r="I13" s="12">
        <v>12746</v>
      </c>
      <c r="J13" s="12">
        <v>12746</v>
      </c>
      <c r="K13" s="12">
        <v>12746</v>
      </c>
      <c r="L13" s="12">
        <v>12746</v>
      </c>
      <c r="M13" s="12">
        <v>12746</v>
      </c>
      <c r="N13" s="12">
        <v>12746</v>
      </c>
      <c r="O13" s="5">
        <f>N13+M13+L13+K13+J13+I13+H13+G13+F13+E13+D13+C13</f>
        <v>152952</v>
      </c>
    </row>
    <row r="14" spans="1:15" ht="15.75">
      <c r="A14" s="9" t="s">
        <v>15</v>
      </c>
      <c r="B14" s="8"/>
      <c r="C14" s="17"/>
      <c r="D14" s="17"/>
      <c r="E14" s="17"/>
      <c r="F14" s="17"/>
      <c r="G14" s="15"/>
      <c r="H14" s="16"/>
      <c r="I14" s="15"/>
      <c r="J14" s="15"/>
      <c r="K14" s="14"/>
      <c r="L14" s="15"/>
      <c r="M14" s="14"/>
      <c r="N14" s="13"/>
      <c r="O14" s="5">
        <f>C23*2.5/100</f>
        <v>15397.967000000002</v>
      </c>
    </row>
    <row r="15" spans="1:15" ht="15.75">
      <c r="A15" s="11" t="s">
        <v>14</v>
      </c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5">
        <v>81210.87</v>
      </c>
    </row>
    <row r="16" spans="1:15" ht="15.75">
      <c r="A16" s="11" t="s">
        <v>13</v>
      </c>
      <c r="B16" s="8" t="s">
        <v>12</v>
      </c>
      <c r="C16" s="8">
        <f>80*4</f>
        <v>320</v>
      </c>
      <c r="D16" s="8">
        <f>80*4</f>
        <v>320</v>
      </c>
      <c r="E16" s="8">
        <f>80*4</f>
        <v>320</v>
      </c>
      <c r="F16" s="8">
        <f>80*4</f>
        <v>320</v>
      </c>
      <c r="G16" s="8">
        <f>80*4</f>
        <v>320</v>
      </c>
      <c r="H16" s="8">
        <f>80*4</f>
        <v>320</v>
      </c>
      <c r="I16" s="8">
        <f>80*4</f>
        <v>320</v>
      </c>
      <c r="J16" s="8">
        <f>80*4</f>
        <v>320</v>
      </c>
      <c r="K16" s="8">
        <f>80*4</f>
        <v>320</v>
      </c>
      <c r="L16" s="8">
        <v>320</v>
      </c>
      <c r="M16" s="8">
        <v>320</v>
      </c>
      <c r="N16" s="8">
        <v>320</v>
      </c>
      <c r="O16" s="10">
        <f>SUM(C16:N16)</f>
        <v>3840</v>
      </c>
    </row>
    <row r="17" spans="1:15" ht="15.75">
      <c r="A17" s="9" t="s">
        <v>11</v>
      </c>
      <c r="B17" s="8"/>
      <c r="C17" s="8">
        <f>3631.2*0.2</f>
        <v>726.24</v>
      </c>
      <c r="D17" s="8">
        <f>3631.2*0.2</f>
        <v>726.24</v>
      </c>
      <c r="E17" s="8">
        <f>3631.2*0.2</f>
        <v>726.24</v>
      </c>
      <c r="F17" s="8">
        <f>3631.2*0.2</f>
        <v>726.24</v>
      </c>
      <c r="G17" s="8">
        <f>3631.2*0.2</f>
        <v>726.24</v>
      </c>
      <c r="H17" s="8">
        <f>3631.2*0.2</f>
        <v>726.24</v>
      </c>
      <c r="I17" s="8">
        <f>3631.2*0.2</f>
        <v>726.24</v>
      </c>
      <c r="J17" s="8">
        <f>3631.2*0.2</f>
        <v>726.24</v>
      </c>
      <c r="K17" s="8">
        <f>3631.2*0.2</f>
        <v>726.24</v>
      </c>
      <c r="L17" s="8">
        <v>726.24</v>
      </c>
      <c r="M17" s="8">
        <v>726.24</v>
      </c>
      <c r="N17" s="8">
        <v>726.24</v>
      </c>
      <c r="O17" s="5">
        <f>SUM(C17:N17)</f>
        <v>8714.8799999999992</v>
      </c>
    </row>
    <row r="18" spans="1:15" ht="31.5">
      <c r="A18" s="9" t="s">
        <v>9</v>
      </c>
      <c r="B18" s="8" t="s">
        <v>10</v>
      </c>
      <c r="C18" s="8">
        <v>8969</v>
      </c>
      <c r="D18" s="8">
        <v>8969</v>
      </c>
      <c r="E18" s="8">
        <v>8969</v>
      </c>
      <c r="F18" s="8">
        <v>8969</v>
      </c>
      <c r="G18" s="8">
        <v>8969</v>
      </c>
      <c r="H18" s="8">
        <v>8969</v>
      </c>
      <c r="I18" s="8"/>
      <c r="J18" s="8"/>
      <c r="K18" s="8"/>
      <c r="L18" s="8"/>
      <c r="M18" s="8"/>
      <c r="N18" s="8"/>
      <c r="O18" s="5">
        <f>SUM(C18:N18)</f>
        <v>53814</v>
      </c>
    </row>
    <row r="19" spans="1:15" ht="31.5">
      <c r="A19" s="9" t="s">
        <v>9</v>
      </c>
      <c r="B19" s="8" t="s">
        <v>8</v>
      </c>
      <c r="C19" s="8"/>
      <c r="D19" s="8"/>
      <c r="E19" s="8"/>
      <c r="F19" s="8"/>
      <c r="G19" s="8"/>
      <c r="H19" s="8"/>
      <c r="I19" s="8">
        <v>8969</v>
      </c>
      <c r="J19" s="8">
        <v>8969</v>
      </c>
      <c r="K19" s="8">
        <v>8969</v>
      </c>
      <c r="L19" s="8">
        <v>8969</v>
      </c>
      <c r="M19" s="8">
        <v>8969</v>
      </c>
      <c r="N19" s="8">
        <v>8969</v>
      </c>
      <c r="O19" s="5">
        <f>SUM(C19:N19)</f>
        <v>53814</v>
      </c>
    </row>
    <row r="20" spans="1:15" ht="15.75">
      <c r="A20" s="7" t="s">
        <v>7</v>
      </c>
      <c r="B20" s="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5">
        <f>O17+O16+O15+O14+O13+O8+O7+O6+O4+O18+O19</f>
        <v>614029.24699999997</v>
      </c>
    </row>
    <row r="22" spans="1:15" ht="15.75">
      <c r="B22" s="4" t="s">
        <v>6</v>
      </c>
      <c r="C22" s="4" t="s">
        <v>5</v>
      </c>
    </row>
    <row r="23" spans="1:15" ht="15.75">
      <c r="A23" t="s">
        <v>4</v>
      </c>
      <c r="B23" s="3">
        <f>630374.95+112256.8</f>
        <v>742631.75</v>
      </c>
      <c r="C23" s="1">
        <v>615918.68000000005</v>
      </c>
    </row>
    <row r="24" spans="1:15">
      <c r="A24" t="s">
        <v>3</v>
      </c>
      <c r="B24" s="1"/>
      <c r="C24" s="1">
        <v>150736.17000000001</v>
      </c>
    </row>
    <row r="25" spans="1:15">
      <c r="A25" t="s">
        <v>2</v>
      </c>
      <c r="B25" s="2"/>
      <c r="C25" s="2">
        <f>C23+C24-O20</f>
        <v>152625.60300000012</v>
      </c>
    </row>
    <row r="26" spans="1:15">
      <c r="B26" s="1"/>
      <c r="C26" s="1"/>
    </row>
    <row r="27" spans="1:15">
      <c r="A27" t="s">
        <v>1</v>
      </c>
      <c r="B27" s="1"/>
      <c r="C27" s="1">
        <v>3631.2</v>
      </c>
    </row>
    <row r="28" spans="1:15">
      <c r="A28" t="s">
        <v>0</v>
      </c>
      <c r="B28" s="1"/>
      <c r="C28" s="1">
        <v>80</v>
      </c>
    </row>
  </sheetData>
  <mergeCells count="3">
    <mergeCell ref="A1:O1"/>
    <mergeCell ref="B4:B5"/>
    <mergeCell ref="A10:O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- 45</vt:lpstr>
      <vt:lpstr>'Кон. - 45'!Область_печати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2020-06-09T10:02:49Z</dcterms:created>
  <dcterms:modified xsi:type="dcterms:W3CDTF">2020-06-09T10:03:00Z</dcterms:modified>
</cp:coreProperties>
</file>