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055" windowHeight="9720"/>
  </bookViews>
  <sheets>
    <sheet name="Глинки, 22 (2019)" sheetId="1" r:id="rId1"/>
  </sheets>
  <externalReferences>
    <externalReference r:id="rId2"/>
  </externalReferences>
  <definedNames>
    <definedName name="_xlnm.Print_Area" localSheetId="0">'Глинки, 22 (2019)'!$A$1:$O$34</definedName>
  </definedNames>
  <calcPr calcId="124519"/>
</workbook>
</file>

<file path=xl/calcChain.xml><?xml version="1.0" encoding="utf-8"?>
<calcChain xmlns="http://schemas.openxmlformats.org/spreadsheetml/2006/main">
  <c r="B28" i="1"/>
  <c r="C28"/>
  <c r="O4"/>
  <c r="O6"/>
  <c r="C7"/>
  <c r="D7"/>
  <c r="E7"/>
  <c r="F7"/>
  <c r="G7"/>
  <c r="H7"/>
  <c r="I7"/>
  <c r="J7"/>
  <c r="K7"/>
  <c r="L7"/>
  <c r="M7"/>
  <c r="N7"/>
  <c r="O7"/>
  <c r="O10" s="1"/>
  <c r="O8"/>
  <c r="O14"/>
  <c r="O15"/>
  <c r="C17"/>
  <c r="D17"/>
  <c r="E17"/>
  <c r="F17"/>
  <c r="G17"/>
  <c r="H17"/>
  <c r="I17"/>
  <c r="J17"/>
  <c r="K17"/>
  <c r="L17"/>
  <c r="M17"/>
  <c r="N17"/>
  <c r="O17"/>
  <c r="C18"/>
  <c r="D18"/>
  <c r="E18"/>
  <c r="O18" s="1"/>
  <c r="O21" s="1"/>
  <c r="F18"/>
  <c r="G18"/>
  <c r="H18"/>
  <c r="I18"/>
  <c r="J18"/>
  <c r="K18"/>
  <c r="L18"/>
  <c r="M18"/>
  <c r="N18"/>
  <c r="O20"/>
  <c r="C30"/>
  <c r="C31" l="1"/>
</calcChain>
</file>

<file path=xl/sharedStrings.xml><?xml version="1.0" encoding="utf-8"?>
<sst xmlns="http://schemas.openxmlformats.org/spreadsheetml/2006/main" count="68" uniqueCount="51">
  <si>
    <t>л/сч</t>
  </si>
  <si>
    <t xml:space="preserve">площадь </t>
  </si>
  <si>
    <t xml:space="preserve">Остаток на начало 01.01.2020г. </t>
  </si>
  <si>
    <t xml:space="preserve">остаток на начало 01.01.2019г. </t>
  </si>
  <si>
    <t>Итого за год, нежилые помещения:</t>
  </si>
  <si>
    <t>Итого за год, жилые помещения:</t>
  </si>
  <si>
    <t>Оплачено</t>
  </si>
  <si>
    <t>Начислено</t>
  </si>
  <si>
    <t>долг по кв/плате на 01.01.19г</t>
  </si>
  <si>
    <t>Итого:</t>
  </si>
  <si>
    <t>ООО "Курганоблсервис"</t>
  </si>
  <si>
    <t>Услуги по благоустройству территории</t>
  </si>
  <si>
    <t>Коваль Константин Владимирович</t>
  </si>
  <si>
    <t>Ремонт кровли в один слой кв.515,516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</si>
  <si>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</si>
  <si>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</si>
  <si>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</si>
  <si>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</si>
  <si>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</si>
  <si>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</si>
  <si>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</si>
  <si>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Итого за год: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</si>
  <si>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</si>
  <si>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</si>
  <si>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</si>
  <si>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</si>
  <si>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</si>
  <si>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</si>
  <si>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</si>
  <si>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</si>
  <si>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</si>
  <si>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</si>
  <si>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</si>
  <si>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</si>
  <si>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</si>
  <si>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Глинки, дом 22                                  2019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</si>
  <si>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</si>
  <si>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</si>
  <si>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</si>
  <si>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</si>
  <si>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>Врезка вентиля Ду-15-2шт.,20-1шт.</t>
  </si>
  <si>
    <t>Демонтаж ст.трубы Ду-25-4м.,Ду-32-8м.,прокладка трубопровода ПП Ду-32-8м.,Ду-25-4м.,врезка вентиля Ду-32-1шт.,прокладка трубопровода ПП Ду-32-2м.,демонтаж ст.трубы Ду-32-2м.</t>
  </si>
  <si>
    <t>Врезка вентиля Ду-15-15шт., демонтаж стютрубы Ду-20-2м.,Ду-57-4м.,прокладка ст.трубы Ду-57-4м.,Ду-20-2м.</t>
  </si>
  <si>
    <t>Демонтаж ст.трубы Ду-15-1м.,Ду-32-4м.,прокладка трубопровода ПП Ду-32-4м.,Ду-20-1м.</t>
  </si>
  <si>
    <t>Врезка вентиля Ду-15-2шт.,демонтаж  ст.трубы Д-15-2м., прокладка трубопровода ПП Ду-20-2м.</t>
  </si>
  <si>
    <t>Демонтаж ст. трубы Ду-15-3м.,Ду-32-4м.,прокладка трубопровода  ПП ДУ-20-3м.,Ду-32-4м.</t>
  </si>
  <si>
    <t>Лампа накаливания 40вт-29 шт</t>
  </si>
  <si>
    <t>Прокладка ст.трубы Д-32-3м.,Демонтаж ст. трубы Д-32-3м.(кв.51)</t>
  </si>
  <si>
    <t>Виды работ</t>
  </si>
  <si>
    <t>Адрес: Глинки, дом 22                          2019 г.</t>
  </si>
  <si>
    <t>Итого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</si>
</sst>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166" fontId="7" fillId="0" borderId="1" xfId="2" applyNumberFormat="1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2" fontId="7" fillId="0" borderId="1" xfId="2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/>
    </xf>
    <xf numFmtId="165" fontId="7" fillId="0" borderId="1" xfId="3" applyNumberFormat="1" applyFont="1" applyBorder="1" applyAlignment="1">
      <alignment horizontal="center" vertical="center"/>
    </xf>
    <xf numFmtId="166" fontId="7" fillId="0" borderId="1" xfId="3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6" fontId="7" fillId="0" borderId="3" xfId="2" applyNumberFormat="1" applyFont="1" applyBorder="1" applyAlignment="1">
      <alignment horizontal="center" vertical="center" wrapText="1"/>
    </xf>
    <xf numFmtId="165" fontId="7" fillId="0" borderId="3" xfId="3" applyNumberFormat="1" applyFont="1" applyBorder="1" applyAlignment="1">
      <alignment horizontal="center" vertical="center" wrapText="1"/>
    </xf>
    <xf numFmtId="165" fontId="7" fillId="0" borderId="3" xfId="4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9" fillId="0" borderId="1" xfId="5" applyNumberFormat="1" applyFont="1" applyBorder="1" applyAlignment="1">
      <alignment vertical="top" wrapText="1"/>
    </xf>
    <xf numFmtId="0" fontId="7" fillId="0" borderId="1" xfId="5" applyNumberFormat="1" applyFont="1" applyBorder="1" applyAlignment="1">
      <alignment horizontal="center" vertical="center" wrapText="1"/>
    </xf>
    <xf numFmtId="0" fontId="7" fillId="0" borderId="4" xfId="5" applyNumberFormat="1" applyFont="1" applyBorder="1" applyAlignment="1">
      <alignment horizontal="center" vertical="center" wrapText="1"/>
    </xf>
    <xf numFmtId="0" fontId="7" fillId="0" borderId="1" xfId="6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/>
    </xf>
    <xf numFmtId="2" fontId="7" fillId="2" borderId="1" xfId="6" applyNumberFormat="1" applyFont="1" applyFill="1" applyBorder="1" applyAlignment="1">
      <alignment horizontal="center" vertical="center" wrapText="1"/>
    </xf>
    <xf numFmtId="165" fontId="7" fillId="2" borderId="1" xfId="3" applyNumberFormat="1" applyFont="1" applyFill="1" applyBorder="1" applyAlignment="1">
      <alignment horizontal="center" vertical="center"/>
    </xf>
    <xf numFmtId="165" fontId="7" fillId="2" borderId="1" xfId="4" applyNumberFormat="1" applyFont="1" applyFill="1" applyBorder="1" applyAlignment="1">
      <alignment horizontal="center" vertical="center"/>
    </xf>
    <xf numFmtId="4" fontId="7" fillId="2" borderId="1" xfId="6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3"/>
    <cellStyle name="Обычный_5-3" xfId="2"/>
    <cellStyle name="Обычный_Глинки, 22" xfId="5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87;&#1072;&#1076;&#1085;&#1099;&#1081;%202018-2019&#1075;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. - 10б (2019)"/>
      <sheetName val="Кон. - 34 (2019)"/>
      <sheetName val="Кон. - 41 (2019)"/>
      <sheetName val="Кон. - 45 (2019)"/>
      <sheetName val="Кон. -47 (2019)"/>
      <sheetName val="Кон. - 49 (2019)"/>
      <sheetName val="Кон. -51 (2019)"/>
      <sheetName val="Кон. - 55 (2019)"/>
      <sheetName val="Кон. - 57 (2019)"/>
      <sheetName val="Кон. - 58 (2019)"/>
      <sheetName val="Кон. - 58а (2019)"/>
      <sheetName val="Кон. - 61 (2019)"/>
      <sheetName val="Кон. - 62 (2019)"/>
      <sheetName val="Кон. 71 (2019)"/>
      <sheetName val="Кон. - 73 (2019)"/>
      <sheetName val="Галкино, 1 (2019)"/>
      <sheetName val="Галкино, 5 (2019)"/>
      <sheetName val="Галкино, 7 (2019)"/>
      <sheetName val="Глинки, 20а (2019)"/>
      <sheetName val="Глинки, 22"/>
      <sheetName val="Дружбы, 8"/>
      <sheetName val="Дружбы, 8 (2019)"/>
      <sheetName val="ю-4 2019"/>
      <sheetName val="Ю-4"/>
      <sheetName val="Ю-6"/>
      <sheetName val="Ю-6 (2019)"/>
      <sheetName val="Б-20"/>
      <sheetName val="Б-20 (2019)"/>
      <sheetName val="Кр-10"/>
      <sheetName val="Кр-10 (2019)"/>
      <sheetName val="Кр-12"/>
      <sheetName val="Кр-12 (2019)"/>
      <sheetName val="Кр-14"/>
      <sheetName val="Кр-14 (2019)"/>
      <sheetName val="Кр-15"/>
      <sheetName val="Кр-15 (2019)"/>
      <sheetName val="Кр-19"/>
      <sheetName val="Кр-19 (2019)"/>
      <sheetName val="Кр-2"/>
      <sheetName val="Кр-2 (2019)"/>
      <sheetName val="Кр-25"/>
      <sheetName val="Кр-25 (2019)"/>
      <sheetName val="Кр-29"/>
      <sheetName val="Кр-29 (2019)"/>
      <sheetName val="Кр-4"/>
      <sheetName val="Кр-4 (2019)"/>
      <sheetName val="Кр-7а"/>
      <sheetName val="Кр-7а (2019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9">
          <cell r="C29">
            <v>-161471.34274999984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tabSelected="1" view="pageBreakPreview" topLeftCell="A9" zoomScale="74" zoomScaleSheetLayoutView="74" workbookViewId="0">
      <selection activeCell="B28" sqref="B28"/>
    </sheetView>
  </sheetViews>
  <sheetFormatPr defaultRowHeight="15"/>
  <cols>
    <col min="1" max="1" width="39" customWidth="1"/>
    <col min="2" max="2" width="22.5703125" customWidth="1"/>
    <col min="3" max="3" width="14.42578125" customWidth="1"/>
    <col min="4" max="4" width="19.5703125" customWidth="1"/>
    <col min="5" max="5" width="11.28515625" customWidth="1"/>
    <col min="6" max="6" width="14" customWidth="1"/>
    <col min="7" max="7" width="12.140625" customWidth="1"/>
    <col min="8" max="8" width="12.42578125" customWidth="1"/>
    <col min="9" max="9" width="12.28515625" customWidth="1"/>
    <col min="10" max="10" width="11" customWidth="1"/>
    <col min="11" max="11" width="10.5703125" bestFit="1" customWidth="1"/>
    <col min="12" max="12" width="11" customWidth="1"/>
    <col min="13" max="13" width="14" customWidth="1"/>
    <col min="14" max="14" width="13" customWidth="1"/>
    <col min="15" max="15" width="15.5703125" customWidth="1"/>
  </cols>
  <sheetData>
    <row r="1" spans="1:15" ht="15.75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>
      <c r="A3" s="30" t="s">
        <v>34</v>
      </c>
      <c r="B3" s="30"/>
      <c r="C3" s="30" t="s">
        <v>33</v>
      </c>
      <c r="D3" s="30" t="s">
        <v>32</v>
      </c>
      <c r="E3" s="30" t="s">
        <v>31</v>
      </c>
      <c r="F3" s="30" t="s">
        <v>30</v>
      </c>
      <c r="G3" s="29" t="s">
        <v>29</v>
      </c>
      <c r="H3" s="29" t="s">
        <v>28</v>
      </c>
      <c r="I3" s="29" t="s">
        <v>27</v>
      </c>
      <c r="J3" s="29" t="s">
        <v>26</v>
      </c>
      <c r="K3" s="29" t="s">
        <v>25</v>
      </c>
      <c r="L3" s="29" t="s">
        <v>24</v>
      </c>
      <c r="M3" s="29" t="s">
        <v>23</v>
      </c>
      <c r="N3" s="29" t="s">
        <v>22</v>
      </c>
      <c r="O3" s="28" t="s">
        <v>21</v>
      </c>
    </row>
    <row r="4" spans="1:15" ht="78.75" customHeight="1">
      <c r="A4" s="27" t="s">
        <v>20</v>
      </c>
      <c r="B4" s="55" t="s">
        <v>19</v>
      </c>
      <c r="C4" s="16"/>
      <c r="D4" s="53">
        <v>452</v>
      </c>
      <c r="E4" s="52"/>
      <c r="F4" s="49">
        <v>4039</v>
      </c>
      <c r="G4" s="49">
        <v>3137</v>
      </c>
      <c r="H4" s="52">
        <v>1535</v>
      </c>
      <c r="I4" s="52">
        <v>19918</v>
      </c>
      <c r="J4" s="51">
        <v>6489</v>
      </c>
      <c r="K4" s="50">
        <v>3716</v>
      </c>
      <c r="L4" s="49"/>
      <c r="M4" s="49"/>
      <c r="N4" s="48"/>
      <c r="O4" s="13">
        <f>SUM(C4:N4)</f>
        <v>39286</v>
      </c>
    </row>
    <row r="5" spans="1:15" ht="339" customHeight="1">
      <c r="A5" s="27" t="s">
        <v>48</v>
      </c>
      <c r="B5" s="55"/>
      <c r="C5" s="16"/>
      <c r="D5" s="47" t="s">
        <v>47</v>
      </c>
      <c r="E5" s="46" t="s">
        <v>46</v>
      </c>
      <c r="F5" s="45" t="s">
        <v>45</v>
      </c>
      <c r="G5" s="24" t="s">
        <v>44</v>
      </c>
      <c r="H5" s="44" t="s">
        <v>43</v>
      </c>
      <c r="I5" s="44" t="s">
        <v>42</v>
      </c>
      <c r="J5" s="44" t="s">
        <v>41</v>
      </c>
      <c r="K5" s="44" t="s">
        <v>40</v>
      </c>
      <c r="L5" s="43"/>
      <c r="M5" s="43"/>
      <c r="N5" s="22"/>
      <c r="O5" s="13"/>
    </row>
    <row r="6" spans="1:15" ht="23.25" customHeight="1">
      <c r="A6" s="27" t="s">
        <v>39</v>
      </c>
      <c r="B6" s="26"/>
      <c r="C6" s="26"/>
      <c r="D6" s="26">
        <v>1761.15</v>
      </c>
      <c r="E6" s="20">
        <v>262.33</v>
      </c>
      <c r="F6" s="41">
        <v>856.98</v>
      </c>
      <c r="G6" s="42">
        <v>670.85</v>
      </c>
      <c r="H6" s="41">
        <v>677.71</v>
      </c>
      <c r="I6" s="40">
        <v>3535.24</v>
      </c>
      <c r="J6" s="40">
        <v>2824</v>
      </c>
      <c r="K6" s="39">
        <v>825.43</v>
      </c>
      <c r="L6" s="40"/>
      <c r="M6" s="39"/>
      <c r="N6" s="38"/>
      <c r="O6" s="13">
        <f>SUM(B6:N6)</f>
        <v>11413.69</v>
      </c>
    </row>
    <row r="7" spans="1:15" ht="85.5" customHeight="1">
      <c r="A7" s="37" t="s">
        <v>38</v>
      </c>
      <c r="B7" s="26"/>
      <c r="C7" s="26">
        <f t="shared" ref="C7:N7" si="0">2200.3*4.1</f>
        <v>9021.23</v>
      </c>
      <c r="D7" s="26">
        <f t="shared" si="0"/>
        <v>9021.23</v>
      </c>
      <c r="E7" s="26">
        <f t="shared" si="0"/>
        <v>9021.23</v>
      </c>
      <c r="F7" s="26">
        <f t="shared" si="0"/>
        <v>9021.23</v>
      </c>
      <c r="G7" s="26">
        <f t="shared" si="0"/>
        <v>9021.23</v>
      </c>
      <c r="H7" s="26">
        <f t="shared" si="0"/>
        <v>9021.23</v>
      </c>
      <c r="I7" s="26">
        <f t="shared" si="0"/>
        <v>9021.23</v>
      </c>
      <c r="J7" s="26">
        <f t="shared" si="0"/>
        <v>9021.23</v>
      </c>
      <c r="K7" s="26">
        <f t="shared" si="0"/>
        <v>9021.23</v>
      </c>
      <c r="L7" s="26">
        <f t="shared" si="0"/>
        <v>9021.23</v>
      </c>
      <c r="M7" s="26">
        <f t="shared" si="0"/>
        <v>9021.23</v>
      </c>
      <c r="N7" s="26">
        <f t="shared" si="0"/>
        <v>9021.23</v>
      </c>
      <c r="O7" s="13">
        <f>SUM(C7:N7)</f>
        <v>108254.75999999997</v>
      </c>
    </row>
    <row r="8" spans="1:15" ht="62.25" customHeight="1">
      <c r="A8" s="27" t="s">
        <v>37</v>
      </c>
      <c r="B8" s="16" t="s">
        <v>36</v>
      </c>
      <c r="C8" s="36">
        <v>4440</v>
      </c>
      <c r="D8" s="36">
        <v>3585</v>
      </c>
      <c r="E8" s="20">
        <v>4089.47</v>
      </c>
      <c r="F8" s="20">
        <v>4276.92</v>
      </c>
      <c r="G8" s="20">
        <v>4636.66</v>
      </c>
      <c r="H8" s="20">
        <v>7266.67</v>
      </c>
      <c r="I8" s="20">
        <v>323.68</v>
      </c>
      <c r="J8" s="20"/>
      <c r="K8" s="20">
        <v>1833.33</v>
      </c>
      <c r="L8" s="20">
        <v>916.66</v>
      </c>
      <c r="M8" s="20">
        <v>229.17</v>
      </c>
      <c r="N8" s="20">
        <v>1231.75</v>
      </c>
      <c r="O8" s="35">
        <f>SUM(C8:N8)</f>
        <v>32829.31</v>
      </c>
    </row>
    <row r="9" spans="1:15" ht="15.75">
      <c r="A9" s="27"/>
      <c r="B9" s="16"/>
      <c r="C9" s="16"/>
      <c r="D9" s="16"/>
      <c r="E9" s="16"/>
      <c r="F9" s="16"/>
      <c r="G9" s="33"/>
      <c r="H9" s="34"/>
      <c r="I9" s="32"/>
      <c r="J9" s="31"/>
      <c r="K9" s="33"/>
      <c r="L9" s="32"/>
      <c r="M9" s="31"/>
      <c r="N9" s="31"/>
      <c r="O9" s="13"/>
    </row>
    <row r="10" spans="1:15" ht="15.75">
      <c r="A10" s="15" t="s">
        <v>9</v>
      </c>
      <c r="B10" s="15"/>
      <c r="C10" s="15"/>
      <c r="D10" s="15"/>
      <c r="E10" s="15"/>
      <c r="F10" s="15"/>
      <c r="G10" s="13"/>
      <c r="H10" s="13"/>
      <c r="I10" s="13"/>
      <c r="J10" s="13"/>
      <c r="K10" s="13"/>
      <c r="L10" s="13"/>
      <c r="M10" s="13"/>
      <c r="N10" s="13"/>
      <c r="O10" s="13">
        <f>SUM(O4:O9)</f>
        <v>191783.75999999995</v>
      </c>
    </row>
    <row r="11" spans="1:15" ht="15.75">
      <c r="A11" s="54" t="s">
        <v>35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.75">
      <c r="A13" s="30" t="s">
        <v>34</v>
      </c>
      <c r="B13" s="30"/>
      <c r="C13" s="30" t="s">
        <v>33</v>
      </c>
      <c r="D13" s="30" t="s">
        <v>32</v>
      </c>
      <c r="E13" s="30" t="s">
        <v>31</v>
      </c>
      <c r="F13" s="30" t="s">
        <v>30</v>
      </c>
      <c r="G13" s="29" t="s">
        <v>29</v>
      </c>
      <c r="H13" s="29" t="s">
        <v>28</v>
      </c>
      <c r="I13" s="29" t="s">
        <v>27</v>
      </c>
      <c r="J13" s="29" t="s">
        <v>26</v>
      </c>
      <c r="K13" s="29" t="s">
        <v>25</v>
      </c>
      <c r="L13" s="29" t="s">
        <v>24</v>
      </c>
      <c r="M13" s="29" t="s">
        <v>23</v>
      </c>
      <c r="N13" s="29" t="s">
        <v>22</v>
      </c>
      <c r="O13" s="28" t="s">
        <v>21</v>
      </c>
    </row>
    <row r="14" spans="1:15" ht="134.25" customHeight="1">
      <c r="A14" s="27" t="s">
        <v>20</v>
      </c>
      <c r="B14" s="16" t="s">
        <v>19</v>
      </c>
      <c r="C14" s="20">
        <v>7723</v>
      </c>
      <c r="D14" s="20">
        <v>7723</v>
      </c>
      <c r="E14" s="20">
        <v>7723</v>
      </c>
      <c r="F14" s="20">
        <v>7723</v>
      </c>
      <c r="G14" s="20">
        <v>7723</v>
      </c>
      <c r="H14" s="20">
        <v>7723</v>
      </c>
      <c r="I14" s="20">
        <v>7723</v>
      </c>
      <c r="J14" s="20">
        <v>7723</v>
      </c>
      <c r="K14" s="20">
        <v>7723</v>
      </c>
      <c r="L14" s="20">
        <v>7723</v>
      </c>
      <c r="M14" s="20">
        <v>7723</v>
      </c>
      <c r="N14" s="20">
        <v>7723</v>
      </c>
      <c r="O14" s="13">
        <f>SUM(C14:N14)</f>
        <v>92676</v>
      </c>
    </row>
    <row r="15" spans="1:15" ht="25.5" customHeight="1">
      <c r="A15" s="17" t="s">
        <v>18</v>
      </c>
      <c r="B15" s="16"/>
      <c r="C15" s="26"/>
      <c r="D15" s="26"/>
      <c r="E15" s="26"/>
      <c r="F15" s="26"/>
      <c r="G15" s="24"/>
      <c r="H15" s="25"/>
      <c r="I15" s="24"/>
      <c r="J15" s="24"/>
      <c r="K15" s="23"/>
      <c r="L15" s="24"/>
      <c r="M15" s="23"/>
      <c r="N15" s="22"/>
      <c r="O15" s="13">
        <f>(C26+C27)*2.5/100</f>
        <v>14297.345499999998</v>
      </c>
    </row>
    <row r="16" spans="1:15" ht="28.5" customHeight="1">
      <c r="A16" s="19" t="s">
        <v>17</v>
      </c>
      <c r="B16" s="21"/>
      <c r="C16" s="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3">
        <v>104800.86</v>
      </c>
    </row>
    <row r="17" spans="1:15" ht="24.75" customHeight="1">
      <c r="A17" s="19" t="s">
        <v>16</v>
      </c>
      <c r="B17" s="16" t="s">
        <v>15</v>
      </c>
      <c r="C17" s="16">
        <f t="shared" ref="C17:N17" si="1">82*4</f>
        <v>328</v>
      </c>
      <c r="D17" s="16">
        <f t="shared" si="1"/>
        <v>328</v>
      </c>
      <c r="E17" s="16">
        <f t="shared" si="1"/>
        <v>328</v>
      </c>
      <c r="F17" s="16">
        <f t="shared" si="1"/>
        <v>328</v>
      </c>
      <c r="G17" s="16">
        <f t="shared" si="1"/>
        <v>328</v>
      </c>
      <c r="H17" s="16">
        <f t="shared" si="1"/>
        <v>328</v>
      </c>
      <c r="I17" s="16">
        <f t="shared" si="1"/>
        <v>328</v>
      </c>
      <c r="J17" s="16">
        <f t="shared" si="1"/>
        <v>328</v>
      </c>
      <c r="K17" s="16">
        <f t="shared" si="1"/>
        <v>328</v>
      </c>
      <c r="L17" s="16">
        <f t="shared" si="1"/>
        <v>328</v>
      </c>
      <c r="M17" s="16">
        <f t="shared" si="1"/>
        <v>328</v>
      </c>
      <c r="N17" s="16">
        <f t="shared" si="1"/>
        <v>328</v>
      </c>
      <c r="O17" s="13">
        <f>SUM(C17:N17)</f>
        <v>3936</v>
      </c>
    </row>
    <row r="18" spans="1:15" ht="24.75" customHeight="1">
      <c r="A18" s="17" t="s">
        <v>14</v>
      </c>
      <c r="B18" s="18"/>
      <c r="C18" s="16">
        <f t="shared" ref="C18:N18" si="2">2200.3*0.2</f>
        <v>440.06000000000006</v>
      </c>
      <c r="D18" s="16">
        <f t="shared" si="2"/>
        <v>440.06000000000006</v>
      </c>
      <c r="E18" s="16">
        <f t="shared" si="2"/>
        <v>440.06000000000006</v>
      </c>
      <c r="F18" s="16">
        <f t="shared" si="2"/>
        <v>440.06000000000006</v>
      </c>
      <c r="G18" s="16">
        <f t="shared" si="2"/>
        <v>440.06000000000006</v>
      </c>
      <c r="H18" s="16">
        <f t="shared" si="2"/>
        <v>440.06000000000006</v>
      </c>
      <c r="I18" s="16">
        <f t="shared" si="2"/>
        <v>440.06000000000006</v>
      </c>
      <c r="J18" s="16">
        <f t="shared" si="2"/>
        <v>440.06000000000006</v>
      </c>
      <c r="K18" s="16">
        <f t="shared" si="2"/>
        <v>440.06000000000006</v>
      </c>
      <c r="L18" s="16">
        <f t="shared" si="2"/>
        <v>440.06000000000006</v>
      </c>
      <c r="M18" s="16">
        <f t="shared" si="2"/>
        <v>440.06000000000006</v>
      </c>
      <c r="N18" s="16">
        <f t="shared" si="2"/>
        <v>440.06000000000006</v>
      </c>
      <c r="O18" s="13">
        <f>SUM(C18:N18)</f>
        <v>5280.7200000000012</v>
      </c>
    </row>
    <row r="19" spans="1:15" ht="35.25" customHeight="1">
      <c r="A19" s="17" t="s">
        <v>13</v>
      </c>
      <c r="B19" s="18" t="s">
        <v>12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v>46200</v>
      </c>
      <c r="N19" s="16"/>
      <c r="O19" s="13">
        <v>46200</v>
      </c>
    </row>
    <row r="20" spans="1:15" ht="49.5" customHeight="1">
      <c r="A20" s="17" t="s">
        <v>11</v>
      </c>
      <c r="B20" s="16" t="s">
        <v>10</v>
      </c>
      <c r="C20" s="16">
        <v>7722</v>
      </c>
      <c r="D20" s="16">
        <v>7722</v>
      </c>
      <c r="E20" s="16">
        <v>7722</v>
      </c>
      <c r="F20" s="16">
        <v>7722</v>
      </c>
      <c r="G20" s="16">
        <v>7722</v>
      </c>
      <c r="H20" s="16">
        <v>7722</v>
      </c>
      <c r="I20" s="16">
        <v>7722</v>
      </c>
      <c r="J20" s="16">
        <v>7722</v>
      </c>
      <c r="K20" s="16">
        <v>7722</v>
      </c>
      <c r="L20" s="16">
        <v>7722</v>
      </c>
      <c r="M20" s="16">
        <v>7722</v>
      </c>
      <c r="N20" s="16">
        <v>7722</v>
      </c>
      <c r="O20" s="13">
        <f>SUM(C20:N20)</f>
        <v>92664</v>
      </c>
    </row>
    <row r="21" spans="1:15" ht="15.75">
      <c r="A21" s="15" t="s">
        <v>9</v>
      </c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3">
        <f>O18+O17+O16+O15+O14+O10+O20+O19</f>
        <v>551638.68549999991</v>
      </c>
    </row>
    <row r="22" spans="1:15" ht="15.75">
      <c r="A22" s="12"/>
      <c r="B22" s="1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9"/>
    </row>
    <row r="23" spans="1:15" ht="15.75">
      <c r="A23" s="12" t="s">
        <v>8</v>
      </c>
      <c r="B23" s="11">
        <v>192998.54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9"/>
    </row>
    <row r="25" spans="1:15" ht="15.75">
      <c r="A25" s="6"/>
      <c r="B25" s="8" t="s">
        <v>7</v>
      </c>
      <c r="C25" s="8" t="s">
        <v>6</v>
      </c>
    </row>
    <row r="26" spans="1:15" ht="15.75">
      <c r="A26" s="6" t="s">
        <v>5</v>
      </c>
      <c r="B26" s="1">
        <v>551017.82999999996</v>
      </c>
      <c r="C26" s="1">
        <v>507432.94</v>
      </c>
    </row>
    <row r="27" spans="1:15" ht="15.75">
      <c r="A27" s="6" t="s">
        <v>4</v>
      </c>
      <c r="B27" s="7">
        <v>67379.8</v>
      </c>
      <c r="C27" s="1">
        <v>64460.88</v>
      </c>
    </row>
    <row r="28" spans="1:15" ht="15.75">
      <c r="A28" s="6" t="s">
        <v>50</v>
      </c>
      <c r="B28" s="1">
        <f>SUM(B26:B27)</f>
        <v>618397.63</v>
      </c>
      <c r="C28" s="1">
        <f>SUM(C26:C27)</f>
        <v>571893.81999999995</v>
      </c>
    </row>
    <row r="29" spans="1:15" ht="15.75">
      <c r="A29" s="6"/>
      <c r="B29" s="1"/>
      <c r="C29" s="1"/>
    </row>
    <row r="30" spans="1:15" ht="15.75">
      <c r="A30" s="6" t="s">
        <v>3</v>
      </c>
      <c r="B30" s="5"/>
      <c r="C30" s="4">
        <f>'[1]Глинки, 22'!C29</f>
        <v>-161471.34274999984</v>
      </c>
    </row>
    <row r="31" spans="1:15" ht="15.75">
      <c r="A31" s="2" t="s">
        <v>2</v>
      </c>
      <c r="B31" s="3"/>
      <c r="C31" s="3">
        <f>C26+C27+C30-O21</f>
        <v>-141216.20824999979</v>
      </c>
    </row>
    <row r="32" spans="1:15" ht="15.75">
      <c r="A32" s="2"/>
      <c r="B32" s="1"/>
      <c r="C32" s="1"/>
    </row>
    <row r="33" spans="1:3" ht="15.75">
      <c r="A33" s="2" t="s">
        <v>1</v>
      </c>
      <c r="B33" s="1"/>
      <c r="C33" s="1">
        <v>2200.3000000000002</v>
      </c>
    </row>
    <row r="34" spans="1:3" ht="15.75">
      <c r="A34" s="2" t="s">
        <v>0</v>
      </c>
      <c r="B34" s="1"/>
      <c r="C34" s="1">
        <v>82</v>
      </c>
    </row>
  </sheetData>
  <mergeCells count="3">
    <mergeCell ref="A1:O1"/>
    <mergeCell ref="B4:B5"/>
    <mergeCell ref="A11:O11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Глинки, 22 (2019)</vt:lpstr>
      <vt:lpstr>'Глинки, 22 (2019)'!Область_печати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2020-06-09T10:09:48Z</dcterms:created>
  <dcterms:modified xsi:type="dcterms:W3CDTF">2020-06-09T13:16:11Z</dcterms:modified>
</cp:coreProperties>
</file>