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055" windowHeight="10485"/>
  </bookViews>
  <sheets>
    <sheet name="Галкино, 7 (2019)" sheetId="1" r:id="rId1"/>
  </sheets>
  <externalReferences>
    <externalReference r:id="rId2"/>
  </externalReferences>
  <definedNames>
    <definedName name="_xlnm.Print_Area" localSheetId="0">'Галкино, 7 (2019)'!$A$1:$O$29</definedName>
  </definedNames>
  <calcPr calcId="124519"/>
</workbook>
</file>

<file path=xl/calcChain.xml><?xml version="1.0" encoding="utf-8"?>
<calcChain xmlns="http://schemas.openxmlformats.org/spreadsheetml/2006/main">
  <c r="B27" i="1"/>
  <c r="C27"/>
  <c r="O4"/>
  <c r="O6"/>
  <c r="C7"/>
  <c r="D7"/>
  <c r="E7"/>
  <c r="F7"/>
  <c r="G7"/>
  <c r="H7"/>
  <c r="I7"/>
  <c r="J7"/>
  <c r="K7"/>
  <c r="L7"/>
  <c r="M7"/>
  <c r="N7"/>
  <c r="O7"/>
  <c r="O8"/>
  <c r="O10"/>
  <c r="O14"/>
  <c r="O15"/>
  <c r="C17"/>
  <c r="D17"/>
  <c r="E17"/>
  <c r="F17"/>
  <c r="O17" s="1"/>
  <c r="G17"/>
  <c r="H17"/>
  <c r="I17"/>
  <c r="J17"/>
  <c r="K17"/>
  <c r="L17"/>
  <c r="M17"/>
  <c r="N17"/>
  <c r="C18"/>
  <c r="D18"/>
  <c r="E18"/>
  <c r="O18" s="1"/>
  <c r="O20" s="1"/>
  <c r="F18"/>
  <c r="G18"/>
  <c r="H18"/>
  <c r="I18"/>
  <c r="J18"/>
  <c r="K18"/>
  <c r="L18"/>
  <c r="M18"/>
  <c r="N18"/>
  <c r="O19"/>
  <c r="C28"/>
  <c r="C29" s="1"/>
</calcChain>
</file>

<file path=xl/sharedStrings.xml><?xml version="1.0" encoding="utf-8"?>
<sst xmlns="http://schemas.openxmlformats.org/spreadsheetml/2006/main" count="64" uniqueCount="47">
  <si>
    <t xml:space="preserve">Остаток на начало 01.01.2020г. </t>
  </si>
  <si>
    <t>л/сч</t>
  </si>
  <si>
    <t>остаток на начало 01.01.2019 г</t>
  </si>
  <si>
    <t>Итого за год, нежилые помещения:</t>
  </si>
  <si>
    <t>площадь</t>
  </si>
  <si>
    <t>Итого за год, жилые помещения:</t>
  </si>
  <si>
    <t>Оплачено</t>
  </si>
  <si>
    <t>Начислено</t>
  </si>
  <si>
    <t>долг по кв/плате на 01.01.19г</t>
  </si>
  <si>
    <t>Итого:</t>
  </si>
  <si>
    <t>ООО "Курганоблсервис"</t>
  </si>
  <si>
    <t>Услуги по благоустройству территории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</si>
  <si>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</si>
  <si>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</si>
  <si>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</si>
  <si>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</si>
  <si>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</si>
  <si>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</si>
  <si>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</si>
  <si>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Итого за год: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</si>
  <si>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</si>
  <si>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</si>
  <si>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</si>
  <si>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</si>
  <si>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</si>
  <si>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</si>
  <si>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</si>
  <si>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</si>
  <si>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</si>
  <si>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</si>
  <si>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</si>
  <si>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</si>
  <si>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</si>
  <si>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Галкино, дом 7              2019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</si>
  <si>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</si>
  <si>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</si>
  <si>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</si>
  <si>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</si>
  <si>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>Врезка твентиля Ду-15-1шт.,демонтаж ст.трубы Ду-20-2м.,25-4м., прокладка тр-да ПП Ду-20-2м.,25-4м. Прокладка тр-да ПП Ду - 32 - 8 м.,врезка вентиля Ду - 25 - 1 шт.,демонтаж ст.трубы Ду -32 - 8 м.</t>
  </si>
  <si>
    <t>Прокладка тр-да КНС из ПП Ду-110-7,5м., демонтаж чуг.трубы Ду-110-7,5м.,демонтаж ст.трубы Ду-15-4м.,25-20м.,прокладка тр-да ПП Ду-20-4м.,32-20м.</t>
  </si>
  <si>
    <t>Лампа накаливания 40вт - 5 шт.</t>
  </si>
  <si>
    <t>Сгон, контргайка, муфта в подвале</t>
  </si>
  <si>
    <t>Врезка вентиля Ду-15-4м.,Ду-20-1м., прокладка ст.трубы Ду-25-1шт., демонтаж ст.трубы Ду-25-1шт.,врезка вентиля Ду-25-1шт.</t>
  </si>
  <si>
    <t>Демонтаж чугунной трубыДу-110-1,5м.Прокладка трубопровода КНС изПП Ду-110-1,5м(КНС)</t>
  </si>
  <si>
    <t>Виды работ</t>
  </si>
  <si>
    <t>Адрес: Галкино, дом 7           2019 г.</t>
  </si>
  <si>
    <t>Итого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</si>
</sst>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166" fontId="6" fillId="0" borderId="1" xfId="2" applyNumberFormat="1" applyFont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165" fontId="6" fillId="0" borderId="1" xfId="4" applyNumberFormat="1" applyFont="1" applyBorder="1" applyAlignment="1">
      <alignment horizontal="center" vertical="center" wrapText="1"/>
    </xf>
    <xf numFmtId="166" fontId="6" fillId="0" borderId="1" xfId="3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2" fontId="6" fillId="0" borderId="1" xfId="2" applyNumberFormat="1" applyFont="1" applyBorder="1" applyAlignment="1">
      <alignment horizontal="center" vertical="center"/>
    </xf>
    <xf numFmtId="166" fontId="6" fillId="0" borderId="1" xfId="4" applyNumberFormat="1" applyFont="1" applyBorder="1" applyAlignment="1">
      <alignment horizontal="center" vertical="center"/>
    </xf>
    <xf numFmtId="165" fontId="6" fillId="0" borderId="1" xfId="3" applyNumberFormat="1" applyFont="1" applyBorder="1" applyAlignment="1">
      <alignment horizontal="center" vertical="center"/>
    </xf>
    <xf numFmtId="166" fontId="6" fillId="0" borderId="1" xfId="3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6" fontId="6" fillId="0" borderId="3" xfId="2" applyNumberFormat="1" applyFont="1" applyBorder="1" applyAlignment="1">
      <alignment horizontal="center" vertical="center" wrapText="1"/>
    </xf>
    <xf numFmtId="165" fontId="6" fillId="0" borderId="3" xfId="3" applyNumberFormat="1" applyFont="1" applyBorder="1" applyAlignment="1">
      <alignment horizontal="center" vertical="center" wrapText="1"/>
    </xf>
    <xf numFmtId="165" fontId="6" fillId="0" borderId="3" xfId="4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5" applyNumberFormat="1" applyFont="1" applyBorder="1" applyAlignment="1">
      <alignment horizontal="center" vertical="center" wrapText="1"/>
    </xf>
    <xf numFmtId="0" fontId="8" fillId="0" borderId="4" xfId="5" applyNumberFormat="1" applyFont="1" applyBorder="1" applyAlignment="1">
      <alignment vertical="top" wrapText="1"/>
    </xf>
    <xf numFmtId="0" fontId="6" fillId="0" borderId="1" xfId="6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/>
    </xf>
    <xf numFmtId="2" fontId="6" fillId="0" borderId="1" xfId="6" applyNumberFormat="1" applyFont="1" applyBorder="1" applyAlignment="1">
      <alignment horizontal="center" vertical="center" wrapText="1"/>
    </xf>
    <xf numFmtId="165" fontId="6" fillId="0" borderId="1" xfId="4" applyNumberFormat="1" applyFont="1" applyBorder="1" applyAlignment="1">
      <alignment horizontal="center" vertical="center"/>
    </xf>
    <xf numFmtId="4" fontId="6" fillId="0" borderId="1" xfId="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Галкино, 7" xfId="5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72;&#1083;&#1082;&#1080;&#1085;&#1086;%2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алкино, 7"/>
    </sheetNames>
    <sheetDataSet>
      <sheetData sheetId="0">
        <row r="28">
          <cell r="C28">
            <v>42737.086750000075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topLeftCell="A16" zoomScale="78" zoomScaleSheetLayoutView="78" workbookViewId="0">
      <selection activeCell="B27" sqref="B27"/>
    </sheetView>
  </sheetViews>
  <sheetFormatPr defaultRowHeight="15"/>
  <cols>
    <col min="1" max="1" width="45.28515625" customWidth="1"/>
    <col min="2" max="2" width="16.140625" customWidth="1"/>
    <col min="3" max="3" width="16" customWidth="1"/>
    <col min="4" max="4" width="15.85546875" customWidth="1"/>
    <col min="5" max="5" width="10.85546875" customWidth="1"/>
    <col min="6" max="6" width="10.5703125" customWidth="1"/>
    <col min="7" max="7" width="11" customWidth="1"/>
    <col min="8" max="8" width="13.140625" customWidth="1"/>
    <col min="9" max="9" width="10.85546875" customWidth="1"/>
    <col min="10" max="10" width="10.28515625" customWidth="1"/>
    <col min="11" max="11" width="13.85546875" customWidth="1"/>
    <col min="12" max="12" width="14.140625" customWidth="1"/>
    <col min="13" max="14" width="9.5703125" bestFit="1" customWidth="1"/>
    <col min="15" max="15" width="14.42578125" customWidth="1"/>
  </cols>
  <sheetData>
    <row r="1" spans="1:15" ht="15.75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5"/>
      <c r="O2" s="5"/>
    </row>
    <row r="3" spans="1:15" ht="15.75">
      <c r="A3" s="28" t="s">
        <v>32</v>
      </c>
      <c r="B3" s="28"/>
      <c r="C3" s="28" t="s">
        <v>31</v>
      </c>
      <c r="D3" s="28" t="s">
        <v>30</v>
      </c>
      <c r="E3" s="28" t="s">
        <v>29</v>
      </c>
      <c r="F3" s="28" t="s">
        <v>28</v>
      </c>
      <c r="G3" s="27" t="s">
        <v>27</v>
      </c>
      <c r="H3" s="27" t="s">
        <v>26</v>
      </c>
      <c r="I3" s="27" t="s">
        <v>25</v>
      </c>
      <c r="J3" s="27" t="s">
        <v>24</v>
      </c>
      <c r="K3" s="27" t="s">
        <v>23</v>
      </c>
      <c r="L3" s="27" t="s">
        <v>22</v>
      </c>
      <c r="M3" s="27" t="s">
        <v>21</v>
      </c>
      <c r="N3" s="27" t="s">
        <v>20</v>
      </c>
      <c r="O3" s="26" t="s">
        <v>19</v>
      </c>
    </row>
    <row r="4" spans="1:15" ht="63.75" customHeight="1">
      <c r="A4" s="25" t="s">
        <v>18</v>
      </c>
      <c r="B4" s="48" t="s">
        <v>17</v>
      </c>
      <c r="C4" s="14"/>
      <c r="D4" s="18"/>
      <c r="E4" s="46">
        <v>414</v>
      </c>
      <c r="F4" s="44"/>
      <c r="G4" s="44"/>
      <c r="H4" s="46"/>
      <c r="I4" s="46">
        <v>7549</v>
      </c>
      <c r="J4" s="45"/>
      <c r="K4" s="31"/>
      <c r="L4" s="44"/>
      <c r="M4" s="44">
        <v>14252</v>
      </c>
      <c r="N4" s="43">
        <v>9996</v>
      </c>
      <c r="O4" s="12">
        <f>SUM(C4:N4)</f>
        <v>32211</v>
      </c>
    </row>
    <row r="5" spans="1:15" ht="262.5" customHeight="1">
      <c r="A5" s="25" t="s">
        <v>44</v>
      </c>
      <c r="B5" s="48"/>
      <c r="C5" s="14"/>
      <c r="D5" s="42"/>
      <c r="E5" s="41" t="s">
        <v>43</v>
      </c>
      <c r="F5" s="40"/>
      <c r="G5" s="22"/>
      <c r="H5" s="23"/>
      <c r="I5" s="39" t="s">
        <v>42</v>
      </c>
      <c r="J5" s="22"/>
      <c r="K5" s="39" t="s">
        <v>41</v>
      </c>
      <c r="L5" s="22" t="s">
        <v>40</v>
      </c>
      <c r="M5" s="21" t="s">
        <v>39</v>
      </c>
      <c r="N5" s="20" t="s">
        <v>38</v>
      </c>
      <c r="O5" s="12"/>
    </row>
    <row r="6" spans="1:15" ht="31.5" customHeight="1">
      <c r="A6" s="25" t="s">
        <v>37</v>
      </c>
      <c r="B6" s="24"/>
      <c r="C6" s="24"/>
      <c r="D6" s="24"/>
      <c r="E6" s="18">
        <v>462.75</v>
      </c>
      <c r="F6" s="38"/>
      <c r="G6" s="38"/>
      <c r="H6" s="38"/>
      <c r="I6" s="37">
        <v>1201.8399999999999</v>
      </c>
      <c r="J6" s="37"/>
      <c r="K6" s="36">
        <v>162.21</v>
      </c>
      <c r="L6" s="37">
        <v>49.8</v>
      </c>
      <c r="M6" s="36">
        <v>6487.36</v>
      </c>
      <c r="N6" s="35">
        <v>2144.63</v>
      </c>
      <c r="O6" s="12">
        <f>SUM(B6:N6)</f>
        <v>10508.59</v>
      </c>
    </row>
    <row r="7" spans="1:15" ht="78" customHeight="1">
      <c r="A7" s="34" t="s">
        <v>36</v>
      </c>
      <c r="B7" s="24"/>
      <c r="C7" s="24">
        <f t="shared" ref="C7:N7" si="0">2742.1*4.1</f>
        <v>11242.609999999999</v>
      </c>
      <c r="D7" s="24">
        <f t="shared" si="0"/>
        <v>11242.609999999999</v>
      </c>
      <c r="E7" s="24">
        <f t="shared" si="0"/>
        <v>11242.609999999999</v>
      </c>
      <c r="F7" s="24">
        <f t="shared" si="0"/>
        <v>11242.609999999999</v>
      </c>
      <c r="G7" s="24">
        <f t="shared" si="0"/>
        <v>11242.609999999999</v>
      </c>
      <c r="H7" s="24">
        <f t="shared" si="0"/>
        <v>11242.609999999999</v>
      </c>
      <c r="I7" s="24">
        <f t="shared" si="0"/>
        <v>11242.609999999999</v>
      </c>
      <c r="J7" s="24">
        <f t="shared" si="0"/>
        <v>11242.609999999999</v>
      </c>
      <c r="K7" s="24">
        <f t="shared" si="0"/>
        <v>11242.609999999999</v>
      </c>
      <c r="L7" s="24">
        <f t="shared" si="0"/>
        <v>11242.609999999999</v>
      </c>
      <c r="M7" s="24">
        <f t="shared" si="0"/>
        <v>11242.609999999999</v>
      </c>
      <c r="N7" s="24">
        <f t="shared" si="0"/>
        <v>11242.609999999999</v>
      </c>
      <c r="O7" s="12">
        <f>SUM(C7:N7)</f>
        <v>134911.31999999998</v>
      </c>
    </row>
    <row r="8" spans="1:15" ht="71.25" customHeight="1">
      <c r="A8" s="25" t="s">
        <v>35</v>
      </c>
      <c r="B8" s="14" t="s">
        <v>34</v>
      </c>
      <c r="C8" s="14"/>
      <c r="D8" s="14">
        <v>156.52000000000001</v>
      </c>
      <c r="E8" s="18"/>
      <c r="F8" s="18">
        <v>400</v>
      </c>
      <c r="G8" s="18"/>
      <c r="H8" s="18"/>
      <c r="I8" s="18">
        <v>1833.34</v>
      </c>
      <c r="J8" s="18"/>
      <c r="K8" s="18"/>
      <c r="L8" s="18">
        <v>1833.34</v>
      </c>
      <c r="M8" s="18">
        <v>229.17</v>
      </c>
      <c r="N8" s="18"/>
      <c r="O8" s="33">
        <f>SUM(C8:N8)</f>
        <v>4452.37</v>
      </c>
    </row>
    <row r="9" spans="1:15" ht="15.75">
      <c r="A9" s="25"/>
      <c r="B9" s="14"/>
      <c r="C9" s="14"/>
      <c r="D9" s="14"/>
      <c r="E9" s="14"/>
      <c r="F9" s="14"/>
      <c r="G9" s="31"/>
      <c r="H9" s="32"/>
      <c r="I9" s="30"/>
      <c r="J9" s="29"/>
      <c r="K9" s="31"/>
      <c r="L9" s="30"/>
      <c r="M9" s="29"/>
      <c r="N9" s="29"/>
      <c r="O9" s="12"/>
    </row>
    <row r="10" spans="1:15" ht="15.75">
      <c r="A10" s="13" t="s">
        <v>9</v>
      </c>
      <c r="B10" s="13"/>
      <c r="C10" s="13"/>
      <c r="D10" s="13"/>
      <c r="E10" s="13"/>
      <c r="F10" s="13"/>
      <c r="G10" s="12"/>
      <c r="H10" s="12"/>
      <c r="I10" s="12"/>
      <c r="J10" s="12"/>
      <c r="K10" s="12"/>
      <c r="L10" s="12"/>
      <c r="M10" s="12"/>
      <c r="N10" s="12"/>
      <c r="O10" s="12">
        <f>SUM(O4:O9)</f>
        <v>182083.27999999997</v>
      </c>
    </row>
    <row r="11" spans="1:15" ht="15.75">
      <c r="A11" s="47" t="s">
        <v>33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.75">
      <c r="A13" s="28" t="s">
        <v>32</v>
      </c>
      <c r="B13" s="28"/>
      <c r="C13" s="28" t="s">
        <v>31</v>
      </c>
      <c r="D13" s="28" t="s">
        <v>30</v>
      </c>
      <c r="E13" s="28" t="s">
        <v>29</v>
      </c>
      <c r="F13" s="28" t="s">
        <v>28</v>
      </c>
      <c r="G13" s="27" t="s">
        <v>27</v>
      </c>
      <c r="H13" s="27" t="s">
        <v>26</v>
      </c>
      <c r="I13" s="27" t="s">
        <v>25</v>
      </c>
      <c r="J13" s="27" t="s">
        <v>24</v>
      </c>
      <c r="K13" s="27" t="s">
        <v>23</v>
      </c>
      <c r="L13" s="27" t="s">
        <v>22</v>
      </c>
      <c r="M13" s="27" t="s">
        <v>21</v>
      </c>
      <c r="N13" s="27" t="s">
        <v>20</v>
      </c>
      <c r="O13" s="26" t="s">
        <v>19</v>
      </c>
    </row>
    <row r="14" spans="1:15" ht="190.5" customHeight="1">
      <c r="A14" s="25" t="s">
        <v>18</v>
      </c>
      <c r="B14" s="14" t="s">
        <v>17</v>
      </c>
      <c r="C14" s="18">
        <v>9625</v>
      </c>
      <c r="D14" s="18">
        <v>9625</v>
      </c>
      <c r="E14" s="18">
        <v>9625</v>
      </c>
      <c r="F14" s="18">
        <v>9625</v>
      </c>
      <c r="G14" s="18">
        <v>9625</v>
      </c>
      <c r="H14" s="18">
        <v>9625</v>
      </c>
      <c r="I14" s="18">
        <v>9625</v>
      </c>
      <c r="J14" s="18">
        <v>9625</v>
      </c>
      <c r="K14" s="18">
        <v>9625</v>
      </c>
      <c r="L14" s="18">
        <v>9625</v>
      </c>
      <c r="M14" s="18">
        <v>9625</v>
      </c>
      <c r="N14" s="18">
        <v>9625</v>
      </c>
      <c r="O14" s="12">
        <f>SUM(C14:N14)</f>
        <v>115500</v>
      </c>
    </row>
    <row r="15" spans="1:15" ht="15.75">
      <c r="A15" s="15" t="s">
        <v>16</v>
      </c>
      <c r="B15" s="14"/>
      <c r="C15" s="24"/>
      <c r="D15" s="24"/>
      <c r="E15" s="24"/>
      <c r="F15" s="24"/>
      <c r="G15" s="22"/>
      <c r="H15" s="23"/>
      <c r="I15" s="22"/>
      <c r="J15" s="22"/>
      <c r="K15" s="21"/>
      <c r="L15" s="22"/>
      <c r="M15" s="21"/>
      <c r="N15" s="20"/>
      <c r="O15" s="12">
        <f>(C25+C26)*2.5/100</f>
        <v>11976.89625</v>
      </c>
    </row>
    <row r="16" spans="1:15" ht="34.5" customHeight="1">
      <c r="A16" s="17" t="s">
        <v>15</v>
      </c>
      <c r="B16" s="19"/>
      <c r="C16" s="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2">
        <v>54019.53</v>
      </c>
    </row>
    <row r="17" spans="1:15" ht="32.25" customHeight="1">
      <c r="A17" s="17" t="s">
        <v>14</v>
      </c>
      <c r="B17" s="14" t="s">
        <v>13</v>
      </c>
      <c r="C17" s="14">
        <f t="shared" ref="C17:N17" si="1">58*4</f>
        <v>232</v>
      </c>
      <c r="D17" s="14">
        <f t="shared" si="1"/>
        <v>232</v>
      </c>
      <c r="E17" s="14">
        <f t="shared" si="1"/>
        <v>232</v>
      </c>
      <c r="F17" s="14">
        <f t="shared" si="1"/>
        <v>232</v>
      </c>
      <c r="G17" s="14">
        <f t="shared" si="1"/>
        <v>232</v>
      </c>
      <c r="H17" s="14">
        <f t="shared" si="1"/>
        <v>232</v>
      </c>
      <c r="I17" s="14">
        <f t="shared" si="1"/>
        <v>232</v>
      </c>
      <c r="J17" s="14">
        <f t="shared" si="1"/>
        <v>232</v>
      </c>
      <c r="K17" s="14">
        <f t="shared" si="1"/>
        <v>232</v>
      </c>
      <c r="L17" s="14">
        <f t="shared" si="1"/>
        <v>232</v>
      </c>
      <c r="M17" s="14">
        <f t="shared" si="1"/>
        <v>232</v>
      </c>
      <c r="N17" s="14">
        <f t="shared" si="1"/>
        <v>232</v>
      </c>
      <c r="O17" s="12">
        <f>SUM(C17:N17)</f>
        <v>2784</v>
      </c>
    </row>
    <row r="18" spans="1:15" ht="34.5" customHeight="1">
      <c r="A18" s="15" t="s">
        <v>12</v>
      </c>
      <c r="B18" s="16"/>
      <c r="C18" s="14">
        <f t="shared" ref="C18:N18" si="2">2742.1*0.2</f>
        <v>548.41999999999996</v>
      </c>
      <c r="D18" s="14">
        <f t="shared" si="2"/>
        <v>548.41999999999996</v>
      </c>
      <c r="E18" s="14">
        <f t="shared" si="2"/>
        <v>548.41999999999996</v>
      </c>
      <c r="F18" s="14">
        <f t="shared" si="2"/>
        <v>548.41999999999996</v>
      </c>
      <c r="G18" s="14">
        <f t="shared" si="2"/>
        <v>548.41999999999996</v>
      </c>
      <c r="H18" s="14">
        <f t="shared" si="2"/>
        <v>548.41999999999996</v>
      </c>
      <c r="I18" s="14">
        <f t="shared" si="2"/>
        <v>548.41999999999996</v>
      </c>
      <c r="J18" s="14">
        <f t="shared" si="2"/>
        <v>548.41999999999996</v>
      </c>
      <c r="K18" s="14">
        <f t="shared" si="2"/>
        <v>548.41999999999996</v>
      </c>
      <c r="L18" s="14">
        <f t="shared" si="2"/>
        <v>548.41999999999996</v>
      </c>
      <c r="M18" s="14">
        <f t="shared" si="2"/>
        <v>548.41999999999996</v>
      </c>
      <c r="N18" s="14">
        <f t="shared" si="2"/>
        <v>548.41999999999996</v>
      </c>
      <c r="O18" s="12">
        <f>SUM(C18:N18)</f>
        <v>6581.04</v>
      </c>
    </row>
    <row r="19" spans="1:15" ht="65.25" customHeight="1">
      <c r="A19" s="15" t="s">
        <v>11</v>
      </c>
      <c r="B19" s="14" t="s">
        <v>10</v>
      </c>
      <c r="C19" s="14">
        <v>6773</v>
      </c>
      <c r="D19" s="14">
        <v>6773</v>
      </c>
      <c r="E19" s="14">
        <v>6773</v>
      </c>
      <c r="F19" s="14">
        <v>6773</v>
      </c>
      <c r="G19" s="14">
        <v>6773</v>
      </c>
      <c r="H19" s="14">
        <v>6773</v>
      </c>
      <c r="I19" s="14">
        <v>6773</v>
      </c>
      <c r="J19" s="14">
        <v>6773</v>
      </c>
      <c r="K19" s="14">
        <v>6773</v>
      </c>
      <c r="L19" s="14">
        <v>6773</v>
      </c>
      <c r="M19" s="14">
        <v>6773</v>
      </c>
      <c r="N19" s="14">
        <v>6773</v>
      </c>
      <c r="O19" s="12">
        <f>SUM(C19:N19)</f>
        <v>81276</v>
      </c>
    </row>
    <row r="20" spans="1:15" ht="15.75">
      <c r="A20" s="13" t="s">
        <v>9</v>
      </c>
      <c r="B20" s="13"/>
      <c r="C20" s="13"/>
      <c r="D20" s="13"/>
      <c r="E20" s="13"/>
      <c r="F20" s="13"/>
      <c r="G20" s="12"/>
      <c r="H20" s="12"/>
      <c r="I20" s="12"/>
      <c r="J20" s="12"/>
      <c r="K20" s="12"/>
      <c r="L20" s="12"/>
      <c r="M20" s="12"/>
      <c r="N20" s="12"/>
      <c r="O20" s="12">
        <f>O18+O17+O16+O15+O14+O10+O19</f>
        <v>454220.74624999997</v>
      </c>
    </row>
    <row r="21" spans="1:15" ht="15.75">
      <c r="A21" s="10"/>
      <c r="B21" s="10"/>
      <c r="C21" s="10"/>
      <c r="D21" s="10"/>
      <c r="E21" s="10"/>
      <c r="F21" s="10"/>
      <c r="G21" s="9"/>
      <c r="H21" s="9"/>
      <c r="I21" s="9"/>
      <c r="J21" s="9"/>
      <c r="K21" s="9"/>
      <c r="L21" s="9"/>
      <c r="M21" s="9"/>
      <c r="N21" s="9"/>
      <c r="O21" s="9"/>
    </row>
    <row r="22" spans="1:15" ht="15.75">
      <c r="A22" s="10" t="s">
        <v>8</v>
      </c>
      <c r="B22" s="11">
        <v>117210.91</v>
      </c>
      <c r="C22" s="10"/>
      <c r="D22" s="10"/>
      <c r="E22" s="10"/>
      <c r="F22" s="10"/>
      <c r="G22" s="9"/>
      <c r="H22" s="9"/>
      <c r="I22" s="9"/>
      <c r="J22" s="9"/>
      <c r="K22" s="9"/>
      <c r="L22" s="9"/>
      <c r="M22" s="9"/>
      <c r="N22" s="9"/>
      <c r="O22" s="9"/>
    </row>
    <row r="24" spans="1:15" ht="15.75">
      <c r="A24" s="2"/>
      <c r="B24" s="8" t="s">
        <v>7</v>
      </c>
      <c r="C24" s="8" t="s">
        <v>6</v>
      </c>
    </row>
    <row r="25" spans="1:15" ht="15.75">
      <c r="A25" s="5" t="s">
        <v>5</v>
      </c>
      <c r="B25" s="6">
        <v>479099.82</v>
      </c>
      <c r="C25" s="6">
        <v>464775.85</v>
      </c>
      <c r="H25" t="s">
        <v>4</v>
      </c>
      <c r="I25">
        <v>2742.1</v>
      </c>
    </row>
    <row r="26" spans="1:15" ht="15.75">
      <c r="A26" s="5" t="s">
        <v>3</v>
      </c>
      <c r="B26" s="6">
        <v>14891.57</v>
      </c>
      <c r="C26" s="7">
        <v>14300</v>
      </c>
    </row>
    <row r="27" spans="1:15" ht="15.75">
      <c r="A27" s="5" t="s">
        <v>46</v>
      </c>
      <c r="B27" s="6">
        <f>SUM(B25:B26)</f>
        <v>493991.39</v>
      </c>
      <c r="C27" s="6">
        <f>SUM(C25:C26)</f>
        <v>479075.85</v>
      </c>
    </row>
    <row r="28" spans="1:15" ht="15.75" customHeight="1">
      <c r="A28" s="5" t="s">
        <v>2</v>
      </c>
      <c r="B28" s="4"/>
      <c r="C28" s="4">
        <f>'[1]Галкино, 7'!C28</f>
        <v>42737.086750000075</v>
      </c>
      <c r="H28" t="s">
        <v>1</v>
      </c>
      <c r="I28">
        <v>58</v>
      </c>
    </row>
    <row r="29" spans="1:15" ht="15.75">
      <c r="A29" s="2" t="s">
        <v>0</v>
      </c>
      <c r="B29" s="3"/>
      <c r="C29" s="3">
        <f>C25+C28+C26-O20</f>
        <v>67592.190500000084</v>
      </c>
    </row>
    <row r="30" spans="1:15" ht="15.75">
      <c r="A30" s="2"/>
      <c r="B30" s="1"/>
      <c r="C30" s="1"/>
    </row>
    <row r="31" spans="1:15" ht="15.75">
      <c r="A31" s="2"/>
      <c r="B31" s="1"/>
      <c r="C31" s="1"/>
    </row>
    <row r="32" spans="1:15" ht="15.75">
      <c r="A32" s="2"/>
      <c r="B32" s="1"/>
      <c r="C32" s="1"/>
    </row>
  </sheetData>
  <mergeCells count="3">
    <mergeCell ref="A1:O1"/>
    <mergeCell ref="B4:B5"/>
    <mergeCell ref="A11:O11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Галкино, 7 (2019)</vt:lpstr>
      <vt:lpstr>'Галкино, 7 (2019)'!Область_печати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2020-06-09T10:35:54Z</dcterms:created>
  <dcterms:modified xsi:type="dcterms:W3CDTF">2020-06-09T13:24:13Z</dcterms:modified>
</cp:coreProperties>
</file>