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6-2 (2019)" sheetId="1" r:id="rId1"/>
  </sheets>
  <externalReferences>
    <externalReference r:id="rId2"/>
  </externalReferences>
  <definedNames>
    <definedName name="_xlnm.Print_Area" localSheetId="0">'6-2 (2019)'!$A$1:$O$37</definedName>
  </definedNames>
  <calcPr calcId="124519"/>
</workbook>
</file>

<file path=xl/calcChain.xml><?xml version="1.0" encoding="utf-8"?>
<calcChain xmlns="http://schemas.openxmlformats.org/spreadsheetml/2006/main">
  <c r="O4" i="1"/>
  <c r="O6"/>
  <c r="O7"/>
  <c r="C8"/>
  <c r="D8"/>
  <c r="O8" s="1"/>
  <c r="O9" s="1"/>
  <c r="E8"/>
  <c r="F8"/>
  <c r="G8"/>
  <c r="H8"/>
  <c r="I8"/>
  <c r="J8"/>
  <c r="K8"/>
  <c r="L8"/>
  <c r="M8"/>
  <c r="N8"/>
  <c r="O13"/>
  <c r="O14"/>
  <c r="O15"/>
  <c r="O16"/>
  <c r="O17"/>
  <c r="O18"/>
  <c r="O19"/>
  <c r="O20"/>
  <c r="O21"/>
  <c r="O22"/>
  <c r="O23"/>
  <c r="C25"/>
  <c r="D25"/>
  <c r="O25" s="1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O26"/>
  <c r="C34"/>
  <c r="O27" l="1"/>
  <c r="C36" s="1"/>
</calcChain>
</file>

<file path=xl/sharedStrings.xml><?xml version="1.0" encoding="utf-8"?>
<sst xmlns="http://schemas.openxmlformats.org/spreadsheetml/2006/main" count="81" uniqueCount="63">
  <si>
    <t>л/сч</t>
  </si>
  <si>
    <t xml:space="preserve">площадь </t>
  </si>
  <si>
    <t xml:space="preserve">Остаток на начало 01.01.2020г. </t>
  </si>
  <si>
    <t xml:space="preserve">остаток на начало 01.01.2019г. </t>
  </si>
  <si>
    <t>Итого за год:</t>
  </si>
  <si>
    <t>Оплачено</t>
  </si>
  <si>
    <t>Начислено</t>
  </si>
  <si>
    <t>долг по кв/плате на 01.01.19г.</t>
  </si>
  <si>
    <t>Итого: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</si>
  <si>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</si>
  <si>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</si>
  <si>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</si>
  <si>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</si>
  <si>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</si>
  <si>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"Эгида"</t>
  </si>
  <si>
    <t>Работы по тех.диагностированию ВДГО</t>
  </si>
  <si>
    <t>Креативные Технологии ООО</t>
  </si>
  <si>
    <t>Монтаж коммерческого узла учета горячего водоснабжения</t>
  </si>
  <si>
    <t>Ремонт балконных примыканий кв.№№70,108,101</t>
  </si>
  <si>
    <t>Коваль К.В.</t>
  </si>
  <si>
    <t>Ремонт кровли в доме(п.1) в один слой кв.71,72,105-(май); Ремонт кровли в один слой кв.№ 69,105,108-(октябрь).</t>
  </si>
  <si>
    <t>ООО "Лесстройторг"</t>
  </si>
  <si>
    <t>Замена оконных блоков</t>
  </si>
  <si>
    <t>УФК по Курганской области (Курганский филиал ФБУЗ "Центр гигиены и эпидемиологии по железнодорожному</t>
  </si>
  <si>
    <t>Дезинсекция по адресу   6 мкр, дом 2</t>
  </si>
  <si>
    <t>Оганисян С.В.</t>
  </si>
  <si>
    <t>Уборка снега</t>
  </si>
  <si>
    <t>Шумков Н.А.</t>
  </si>
  <si>
    <t xml:space="preserve">Техническое обслуживание узла учета тепловой энергии </t>
  </si>
  <si>
    <t>ООО "Курганоблсервис"</t>
  </si>
  <si>
    <t>Услуги по благоустройству территории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</si>
  <si>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</si>
  <si>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</si>
  <si>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</si>
  <si>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</si>
  <si>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</si>
  <si>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</si>
  <si>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</si>
  <si>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</si>
  <si>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</si>
  <si>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</si>
  <si>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</si>
  <si>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</si>
  <si>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</si>
  <si>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</si>
  <si>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</si>
  <si>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6 мкр., дом 2                                           2019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</si>
  <si>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</si>
  <si>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 xml:space="preserve">Чистый двор (КГМ, без ТБО) </t>
  </si>
  <si>
    <t>Работа по обеспечению вывоза бытовых отходов</t>
  </si>
  <si>
    <t>Материалы</t>
  </si>
  <si>
    <t>Замена участка силового кабеля - 2 п.м.</t>
  </si>
  <si>
    <t>Очистка "РЩ" от пыли,посторонних предметов,замена сжимов, протяжка крепежа коммутаций "РЩ", замена выключателей автом.,замена патронов.</t>
  </si>
  <si>
    <t>Замена выключателей- 1 шт., мешки д/мусора, смеситель, зажим д/троса, трос.</t>
  </si>
  <si>
    <t>Лампа накаливания 40вт - 3шт</t>
  </si>
  <si>
    <t>Монтаж авт.выключателя,монтаж эл.счетчика. Демонтаж тр-да Ду-76 - 4 м.,89 - 5 м.,57 - 6 м.,15 - 6м.,20 - 7 м.,25 - 8 м.,монтаж тр-да Ду-76 - 4 м.,89 - 5 м.,57 - 6 м.,15 - 6 м.,20 - 7 м.,25 - 8 м.,монтаж резьбы Ду-20 - 12 шт.,25 - 6 шт.,32 - 4 шт.,15 - 10 шт.,50 - 2 шт.,монтаж вентиля Ду-32 - 4 шт.,25- 6 шт.,15 - 10 шт.,50 - 2 шт.,монтаж клапона Ду-32 - 1 шт.,смена задвижки Ду-50 - 4 шт.</t>
  </si>
  <si>
    <t>Замена патрона Е-27 (подвес) - 4 шт.</t>
  </si>
  <si>
    <t>Демонтаж клапонов мусоропровода,монтаж клапанов мусоропровода.</t>
  </si>
  <si>
    <t>Демонтаж  трубопровода  ПП ДУ-25 - 16 м.,монтаж муфт Ду-25 - 16м.,Ду-32 - 1 шт.,монтаж кран шаров. Ду-25 - 4 шт.,смена вентелей Ду-20 -2 шт.,Ду-25 - 2 шт. , монтаж угольника ПП 25*90 - 8 шт.</t>
  </si>
  <si>
    <t>Замена ПВ2-25А,(кв.19)Замена пак.выключателя ПВ2-40А на ВН 32-25А(кв2); Детское игровое оборудование: комплекс сбаскетбольным кольцом - 1шт.,качели тройные на гибком подвесе - 1 шт.,комплекс № 24 - 1шт.,балансир № 2-1шт.,песочный дворик № 3 - 1шт.,комплекс № 30 - 1шт.,скамья № 6 - 2шт.</t>
  </si>
  <si>
    <t>Лампа накаливания 40вт-4 шт</t>
  </si>
  <si>
    <t>Виды работ</t>
  </si>
  <si>
    <t>Адрес: 6 мкр., дом  2                                 2019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</si>
</sst>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165" fontId="7" fillId="0" borderId="3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6" fontId="7" fillId="0" borderId="2" xfId="2" applyNumberFormat="1" applyFont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center" vertical="center" wrapText="1"/>
    </xf>
    <xf numFmtId="165" fontId="7" fillId="0" borderId="2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9" fillId="0" borderId="1" xfId="5" applyNumberFormat="1" applyFont="1" applyBorder="1" applyAlignment="1">
      <alignment horizontal="center" vertical="center" wrapText="1"/>
    </xf>
    <xf numFmtId="0" fontId="7" fillId="0" borderId="1" xfId="5" applyNumberFormat="1" applyFont="1" applyBorder="1" applyAlignment="1">
      <alignment horizontal="center" vertical="center" wrapText="1"/>
    </xf>
    <xf numFmtId="0" fontId="10" fillId="0" borderId="1" xfId="5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</cellXfs>
  <cellStyles count="11">
    <cellStyle name="Обычный" xfId="0" builtinId="0"/>
    <cellStyle name="Обычный 2" xfId="6"/>
    <cellStyle name="Обычный 3" xfId="7"/>
    <cellStyle name="Обычный 3 2" xfId="8"/>
    <cellStyle name="Обычный 4" xfId="9"/>
    <cellStyle name="Обычный 5" xfId="10"/>
    <cellStyle name="Обычный_3-20а" xfId="3"/>
    <cellStyle name="Обычный_5-3" xfId="2"/>
    <cellStyle name="Обычный_6-2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/6%20&#1084;&#1082;&#1088;.,&#1076;.2(2018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-2"/>
    </sheetNames>
    <sheetDataSet>
      <sheetData sheetId="0">
        <row r="33">
          <cell r="C33">
            <v>-220992.45674999943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15" zoomScale="68" zoomScaleNormal="68" workbookViewId="0">
      <selection sqref="A1:O40"/>
    </sheetView>
  </sheetViews>
  <sheetFormatPr defaultRowHeight="15"/>
  <cols>
    <col min="1" max="1" width="34.140625" customWidth="1"/>
    <col min="2" max="2" width="20" customWidth="1"/>
    <col min="3" max="3" width="15" customWidth="1"/>
    <col min="4" max="4" width="12.42578125" customWidth="1"/>
    <col min="5" max="5" width="19" customWidth="1"/>
    <col min="6" max="6" width="25.140625" customWidth="1"/>
    <col min="7" max="7" width="19.28515625" customWidth="1"/>
    <col min="8" max="8" width="16.140625" customWidth="1"/>
    <col min="9" max="9" width="12.28515625" customWidth="1"/>
    <col min="10" max="10" width="16.28515625" customWidth="1"/>
    <col min="11" max="11" width="11.42578125" customWidth="1"/>
    <col min="12" max="12" width="14.7109375" customWidth="1"/>
    <col min="13" max="13" width="17.85546875" customWidth="1"/>
    <col min="14" max="14" width="14.5703125" customWidth="1"/>
    <col min="15" max="15" width="16.42578125" customWidth="1"/>
  </cols>
  <sheetData>
    <row r="1" spans="1:15" ht="15.75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>
      <c r="A3" s="24" t="s">
        <v>45</v>
      </c>
      <c r="B3" s="24"/>
      <c r="C3" s="24" t="s">
        <v>44</v>
      </c>
      <c r="D3" s="24" t="s">
        <v>43</v>
      </c>
      <c r="E3" s="24" t="s">
        <v>42</v>
      </c>
      <c r="F3" s="24" t="s">
        <v>41</v>
      </c>
      <c r="G3" s="14" t="s">
        <v>40</v>
      </c>
      <c r="H3" s="14" t="s">
        <v>39</v>
      </c>
      <c r="I3" s="14" t="s">
        <v>38</v>
      </c>
      <c r="J3" s="14" t="s">
        <v>37</v>
      </c>
      <c r="K3" s="14" t="s">
        <v>36</v>
      </c>
      <c r="L3" s="14" t="s">
        <v>35</v>
      </c>
      <c r="M3" s="14" t="s">
        <v>34</v>
      </c>
      <c r="N3" s="14" t="s">
        <v>33</v>
      </c>
      <c r="O3" s="23" t="s">
        <v>4</v>
      </c>
    </row>
    <row r="4" spans="1:15" ht="116.25" customHeight="1">
      <c r="A4" s="22" t="s">
        <v>32</v>
      </c>
      <c r="B4" s="40" t="s">
        <v>31</v>
      </c>
      <c r="C4" s="11"/>
      <c r="D4" s="15"/>
      <c r="E4" s="44">
        <v>490</v>
      </c>
      <c r="F4" s="42">
        <v>10067</v>
      </c>
      <c r="G4" s="42">
        <v>593</v>
      </c>
      <c r="H4" s="44"/>
      <c r="I4" s="44">
        <v>193</v>
      </c>
      <c r="J4" s="43">
        <v>40161</v>
      </c>
      <c r="K4" s="17"/>
      <c r="L4" s="42">
        <v>75</v>
      </c>
      <c r="M4" s="42">
        <v>1705</v>
      </c>
      <c r="N4" s="41">
        <v>127</v>
      </c>
      <c r="O4" s="9">
        <f>SUM(C4:N4)</f>
        <v>53411</v>
      </c>
    </row>
    <row r="5" spans="1:15" ht="314.25" customHeight="1">
      <c r="A5" s="22" t="s">
        <v>61</v>
      </c>
      <c r="B5" s="40"/>
      <c r="C5" s="11" t="s">
        <v>60</v>
      </c>
      <c r="D5" s="39"/>
      <c r="E5" s="38" t="s">
        <v>59</v>
      </c>
      <c r="F5" s="38" t="s">
        <v>58</v>
      </c>
      <c r="G5" s="37" t="s">
        <v>57</v>
      </c>
      <c r="H5" s="36"/>
      <c r="I5" s="33" t="s">
        <v>56</v>
      </c>
      <c r="J5" s="33" t="s">
        <v>55</v>
      </c>
      <c r="K5" s="35" t="s">
        <v>54</v>
      </c>
      <c r="L5" s="34" t="s">
        <v>53</v>
      </c>
      <c r="M5" s="33" t="s">
        <v>52</v>
      </c>
      <c r="N5" s="32" t="s">
        <v>51</v>
      </c>
      <c r="O5" s="9"/>
    </row>
    <row r="6" spans="1:15" ht="31.5" customHeight="1">
      <c r="A6" s="22" t="s">
        <v>50</v>
      </c>
      <c r="B6" s="27"/>
      <c r="C6" s="27">
        <v>34.31</v>
      </c>
      <c r="D6" s="27"/>
      <c r="E6" s="15">
        <v>53831.01</v>
      </c>
      <c r="F6" s="31">
        <v>2083.75</v>
      </c>
      <c r="G6" s="31">
        <v>9012.76</v>
      </c>
      <c r="H6" s="31"/>
      <c r="I6" s="30">
        <v>81.94</v>
      </c>
      <c r="J6" s="30">
        <v>29872.39</v>
      </c>
      <c r="K6" s="29">
        <v>29.88</v>
      </c>
      <c r="L6" s="30">
        <v>3058.75</v>
      </c>
      <c r="M6" s="29">
        <v>808.85</v>
      </c>
      <c r="N6" s="28">
        <v>192.99</v>
      </c>
      <c r="O6" s="9">
        <f>SUM(B6:N6)</f>
        <v>99006.630000000019</v>
      </c>
    </row>
    <row r="7" spans="1:15" ht="31.5">
      <c r="A7" s="22" t="s">
        <v>49</v>
      </c>
      <c r="B7" s="11" t="s">
        <v>48</v>
      </c>
      <c r="C7" s="11">
        <v>6092.31</v>
      </c>
      <c r="D7" s="11">
        <v>1650</v>
      </c>
      <c r="E7" s="15">
        <v>1980</v>
      </c>
      <c r="F7" s="15">
        <v>2699.4</v>
      </c>
      <c r="G7" s="15">
        <v>1619.86</v>
      </c>
      <c r="H7" s="15">
        <v>1078</v>
      </c>
      <c r="I7" s="15">
        <v>3150</v>
      </c>
      <c r="J7" s="15">
        <v>3350</v>
      </c>
      <c r="K7" s="15">
        <v>4908</v>
      </c>
      <c r="L7" s="15">
        <v>3733.33</v>
      </c>
      <c r="M7" s="15">
        <v>4050</v>
      </c>
      <c r="N7" s="15">
        <v>1662.5</v>
      </c>
      <c r="O7" s="20">
        <f>SUM(C7:N7)</f>
        <v>35973.4</v>
      </c>
    </row>
    <row r="8" spans="1:15" ht="94.5">
      <c r="A8" s="27" t="s">
        <v>47</v>
      </c>
      <c r="B8" s="11"/>
      <c r="C8" s="11">
        <f>C38*4.1</f>
        <v>30232.17</v>
      </c>
      <c r="D8" s="11">
        <f>7373.7*4.1</f>
        <v>30232.17</v>
      </c>
      <c r="E8" s="11">
        <f>7373.7*4.1</f>
        <v>30232.17</v>
      </c>
      <c r="F8" s="11">
        <f>7373.7*4.1</f>
        <v>30232.17</v>
      </c>
      <c r="G8" s="11">
        <f>7373.7*4.1</f>
        <v>30232.17</v>
      </c>
      <c r="H8" s="11">
        <f>7373.7*4.1</f>
        <v>30232.17</v>
      </c>
      <c r="I8" s="11">
        <f>7373.7*4.1</f>
        <v>30232.17</v>
      </c>
      <c r="J8" s="11">
        <f>7373.7*4.1</f>
        <v>30232.17</v>
      </c>
      <c r="K8" s="11">
        <f>7373.7*4.1</f>
        <v>30232.17</v>
      </c>
      <c r="L8" s="11">
        <f>7373.7*4.1</f>
        <v>30232.17</v>
      </c>
      <c r="M8" s="11">
        <f>7373.7*4.1</f>
        <v>30232.17</v>
      </c>
      <c r="N8" s="11">
        <f>7373.7*4.1</f>
        <v>30232.17</v>
      </c>
      <c r="O8" s="9">
        <f>SUM(C8:N8)</f>
        <v>362786.03999999986</v>
      </c>
    </row>
    <row r="9" spans="1:15" ht="15.75">
      <c r="A9" s="10" t="s">
        <v>8</v>
      </c>
      <c r="B9" s="10"/>
      <c r="C9" s="10"/>
      <c r="D9" s="10"/>
      <c r="E9" s="10"/>
      <c r="F9" s="10"/>
      <c r="G9" s="9"/>
      <c r="H9" s="9"/>
      <c r="I9" s="9"/>
      <c r="J9" s="9"/>
      <c r="K9" s="9"/>
      <c r="L9" s="9"/>
      <c r="M9" s="9"/>
      <c r="N9" s="9"/>
      <c r="O9" s="9">
        <f>SUM(O4:O8)</f>
        <v>551177.06999999983</v>
      </c>
    </row>
    <row r="10" spans="1:15" ht="15.75">
      <c r="A10" s="26" t="s">
        <v>46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5.75">
      <c r="A12" s="24" t="s">
        <v>45</v>
      </c>
      <c r="B12" s="24"/>
      <c r="C12" s="24" t="s">
        <v>44</v>
      </c>
      <c r="D12" s="24" t="s">
        <v>43</v>
      </c>
      <c r="E12" s="24" t="s">
        <v>42</v>
      </c>
      <c r="F12" s="24" t="s">
        <v>41</v>
      </c>
      <c r="G12" s="14" t="s">
        <v>40</v>
      </c>
      <c r="H12" s="14" t="s">
        <v>39</v>
      </c>
      <c r="I12" s="14" t="s">
        <v>38</v>
      </c>
      <c r="J12" s="14" t="s">
        <v>37</v>
      </c>
      <c r="K12" s="14" t="s">
        <v>36</v>
      </c>
      <c r="L12" s="14" t="s">
        <v>35</v>
      </c>
      <c r="M12" s="14" t="s">
        <v>34</v>
      </c>
      <c r="N12" s="14" t="s">
        <v>33</v>
      </c>
      <c r="O12" s="23" t="s">
        <v>4</v>
      </c>
    </row>
    <row r="13" spans="1:15" ht="102.75" customHeight="1">
      <c r="A13" s="22" t="s">
        <v>32</v>
      </c>
      <c r="B13" s="11" t="s">
        <v>31</v>
      </c>
      <c r="C13" s="15">
        <v>25882</v>
      </c>
      <c r="D13" s="15">
        <v>25882</v>
      </c>
      <c r="E13" s="15">
        <v>25882</v>
      </c>
      <c r="F13" s="15">
        <v>25882</v>
      </c>
      <c r="G13" s="15">
        <v>25882</v>
      </c>
      <c r="H13" s="15">
        <v>25882</v>
      </c>
      <c r="I13" s="15">
        <v>25882</v>
      </c>
      <c r="J13" s="15">
        <v>25882</v>
      </c>
      <c r="K13" s="15">
        <v>25882</v>
      </c>
      <c r="L13" s="15">
        <v>25882</v>
      </c>
      <c r="M13" s="15">
        <v>25882</v>
      </c>
      <c r="N13" s="15">
        <v>25882</v>
      </c>
      <c r="O13" s="9">
        <f>SUM(C13:N13)</f>
        <v>310584</v>
      </c>
    </row>
    <row r="14" spans="1:15" ht="42.75" customHeight="1">
      <c r="A14" s="12" t="s">
        <v>30</v>
      </c>
      <c r="B14" s="11" t="s">
        <v>29</v>
      </c>
      <c r="C14" s="11">
        <v>18213</v>
      </c>
      <c r="D14" s="11">
        <v>18213</v>
      </c>
      <c r="E14" s="11">
        <v>18213</v>
      </c>
      <c r="F14" s="11">
        <v>18213</v>
      </c>
      <c r="G14" s="11">
        <v>18213</v>
      </c>
      <c r="H14" s="11">
        <v>18213</v>
      </c>
      <c r="I14" s="11">
        <v>18213</v>
      </c>
      <c r="J14" s="11">
        <v>18213</v>
      </c>
      <c r="K14" s="11">
        <v>18213</v>
      </c>
      <c r="L14" s="11">
        <v>18213</v>
      </c>
      <c r="M14" s="11">
        <v>18213</v>
      </c>
      <c r="N14" s="11">
        <v>18213</v>
      </c>
      <c r="O14" s="9">
        <f>SUM(C14:N14)</f>
        <v>218556</v>
      </c>
    </row>
    <row r="15" spans="1:15" ht="39.75" customHeight="1">
      <c r="A15" s="22" t="s">
        <v>28</v>
      </c>
      <c r="B15" s="11" t="s">
        <v>27</v>
      </c>
      <c r="C15" s="14">
        <v>1000</v>
      </c>
      <c r="D15" s="14">
        <v>1000</v>
      </c>
      <c r="E15" s="15">
        <v>1000</v>
      </c>
      <c r="F15" s="15">
        <v>1000</v>
      </c>
      <c r="G15" s="15">
        <v>1000</v>
      </c>
      <c r="H15" s="15">
        <v>1000</v>
      </c>
      <c r="I15" s="15">
        <v>1000</v>
      </c>
      <c r="J15" s="15">
        <v>1000</v>
      </c>
      <c r="K15" s="15">
        <v>1000</v>
      </c>
      <c r="L15" s="15">
        <v>1000</v>
      </c>
      <c r="M15" s="15">
        <v>1000</v>
      </c>
      <c r="N15" s="15">
        <v>1000</v>
      </c>
      <c r="O15" s="9">
        <f>SUM(C15:N15)</f>
        <v>12000</v>
      </c>
    </row>
    <row r="16" spans="1:15" ht="62.25" customHeight="1">
      <c r="A16" s="12" t="s">
        <v>26</v>
      </c>
      <c r="B16" s="11" t="s">
        <v>25</v>
      </c>
      <c r="C16" s="11">
        <v>2000</v>
      </c>
      <c r="D16" s="11"/>
      <c r="E16" s="11">
        <v>2000</v>
      </c>
      <c r="F16" s="11"/>
      <c r="G16" s="14"/>
      <c r="H16" s="14"/>
      <c r="I16" s="15"/>
      <c r="J16" s="15"/>
      <c r="K16" s="14"/>
      <c r="L16" s="14"/>
      <c r="M16" s="21"/>
      <c r="N16" s="15"/>
      <c r="O16" s="20">
        <f>SUM(C16:N16)</f>
        <v>4000</v>
      </c>
    </row>
    <row r="17" spans="1:15" ht="62.25" customHeight="1">
      <c r="A17" s="12" t="s">
        <v>24</v>
      </c>
      <c r="B17" s="11" t="s">
        <v>23</v>
      </c>
      <c r="C17" s="11"/>
      <c r="D17" s="11"/>
      <c r="E17" s="11"/>
      <c r="F17" s="11"/>
      <c r="G17" s="14"/>
      <c r="H17" s="14"/>
      <c r="I17" s="15">
        <v>2762.08</v>
      </c>
      <c r="J17" s="15"/>
      <c r="K17" s="14"/>
      <c r="L17" s="14"/>
      <c r="M17" s="21"/>
      <c r="N17" s="15"/>
      <c r="O17" s="20">
        <f>SUM(C17:N17)</f>
        <v>2762.08</v>
      </c>
    </row>
    <row r="18" spans="1:15" ht="62.25" customHeight="1">
      <c r="A18" s="12" t="s">
        <v>22</v>
      </c>
      <c r="B18" s="11" t="s">
        <v>21</v>
      </c>
      <c r="C18" s="11"/>
      <c r="D18" s="11"/>
      <c r="E18" s="11"/>
      <c r="F18" s="11"/>
      <c r="G18" s="14"/>
      <c r="H18" s="14">
        <v>101500</v>
      </c>
      <c r="I18" s="15"/>
      <c r="J18" s="15"/>
      <c r="K18" s="14"/>
      <c r="L18" s="2"/>
      <c r="M18" s="21"/>
      <c r="N18" s="15"/>
      <c r="O18" s="20">
        <f>SUM(C18:N18)</f>
        <v>101500</v>
      </c>
    </row>
    <row r="19" spans="1:15" ht="69.75" customHeight="1">
      <c r="A19" s="12" t="s">
        <v>20</v>
      </c>
      <c r="B19" s="19" t="s">
        <v>19</v>
      </c>
      <c r="C19" s="11"/>
      <c r="D19" s="11"/>
      <c r="E19" s="11"/>
      <c r="F19" s="11"/>
      <c r="G19" s="14">
        <v>49800</v>
      </c>
      <c r="H19" s="17"/>
      <c r="I19" s="14"/>
      <c r="J19" s="16"/>
      <c r="K19" s="14"/>
      <c r="L19" s="15">
        <v>79800</v>
      </c>
      <c r="M19" s="15"/>
      <c r="N19" s="14"/>
      <c r="O19" s="9">
        <f>SUM(C19:N19)</f>
        <v>129600</v>
      </c>
    </row>
    <row r="20" spans="1:15" ht="54.75" customHeight="1">
      <c r="A20" s="12" t="s">
        <v>18</v>
      </c>
      <c r="B20" s="18"/>
      <c r="C20" s="11"/>
      <c r="D20" s="11"/>
      <c r="E20" s="11"/>
      <c r="F20" s="11"/>
      <c r="G20" s="14"/>
      <c r="H20" s="17"/>
      <c r="I20" s="14"/>
      <c r="J20" s="16"/>
      <c r="K20" s="14"/>
      <c r="L20" s="15">
        <v>33000</v>
      </c>
      <c r="M20" s="15"/>
      <c r="N20" s="14"/>
      <c r="O20" s="9">
        <f>SUM(C20:N20)</f>
        <v>33000</v>
      </c>
    </row>
    <row r="21" spans="1:15" ht="58.5" customHeight="1">
      <c r="A21" s="12" t="s">
        <v>17</v>
      </c>
      <c r="B21" s="11" t="s">
        <v>16</v>
      </c>
      <c r="C21" s="11"/>
      <c r="D21" s="11">
        <v>4699</v>
      </c>
      <c r="E21" s="11"/>
      <c r="F21" s="11"/>
      <c r="G21" s="14"/>
      <c r="H21" s="17"/>
      <c r="I21" s="14"/>
      <c r="J21" s="16"/>
      <c r="K21" s="14"/>
      <c r="L21" s="15"/>
      <c r="M21" s="15"/>
      <c r="N21" s="14"/>
      <c r="O21" s="9">
        <f>SUM(C21:N21)</f>
        <v>4699</v>
      </c>
    </row>
    <row r="22" spans="1:15" ht="58.5" customHeight="1">
      <c r="A22" s="12" t="s">
        <v>15</v>
      </c>
      <c r="B22" s="11" t="s">
        <v>14</v>
      </c>
      <c r="C22" s="11"/>
      <c r="D22" s="11"/>
      <c r="E22" s="11"/>
      <c r="F22" s="11"/>
      <c r="G22" s="14"/>
      <c r="H22" s="17"/>
      <c r="I22" s="14"/>
      <c r="J22" s="16"/>
      <c r="K22" s="14"/>
      <c r="L22" s="15">
        <v>43200</v>
      </c>
      <c r="M22" s="15"/>
      <c r="N22" s="14"/>
      <c r="O22" s="9">
        <f>SUM(C22:N22)</f>
        <v>43200</v>
      </c>
    </row>
    <row r="23" spans="1:15" ht="30.75" customHeight="1">
      <c r="A23" s="12" t="s">
        <v>13</v>
      </c>
      <c r="B23" s="11"/>
      <c r="C23" s="11"/>
      <c r="D23" s="11"/>
      <c r="E23" s="11"/>
      <c r="F23" s="11"/>
      <c r="G23" s="14"/>
      <c r="H23" s="17"/>
      <c r="I23" s="14"/>
      <c r="J23" s="16"/>
      <c r="K23" s="14"/>
      <c r="L23" s="15"/>
      <c r="M23" s="15"/>
      <c r="N23" s="14"/>
      <c r="O23" s="9">
        <f>C32*2.5/100</f>
        <v>34784.101999999999</v>
      </c>
    </row>
    <row r="24" spans="1:15" ht="34.5" customHeight="1">
      <c r="A24" s="13" t="s">
        <v>12</v>
      </c>
      <c r="C24" s="11"/>
      <c r="D24" s="11"/>
      <c r="E24" s="11"/>
      <c r="F24" s="11"/>
      <c r="G24" s="14"/>
      <c r="H24" s="17"/>
      <c r="I24" s="14"/>
      <c r="J24" s="16"/>
      <c r="K24" s="14"/>
      <c r="L24" s="15"/>
      <c r="M24" s="15"/>
      <c r="N24" s="14"/>
      <c r="O24" s="9">
        <v>145114.87</v>
      </c>
    </row>
    <row r="25" spans="1:15" ht="33" customHeight="1">
      <c r="A25" s="13" t="s">
        <v>11</v>
      </c>
      <c r="B25" s="11" t="s">
        <v>10</v>
      </c>
      <c r="C25" s="11">
        <f>147*4</f>
        <v>588</v>
      </c>
      <c r="D25" s="11">
        <f>147*4</f>
        <v>588</v>
      </c>
      <c r="E25" s="11">
        <f>147*4</f>
        <v>588</v>
      </c>
      <c r="F25" s="11">
        <f>147*4</f>
        <v>588</v>
      </c>
      <c r="G25" s="11">
        <f>147*4</f>
        <v>588</v>
      </c>
      <c r="H25" s="11">
        <f>147*4</f>
        <v>588</v>
      </c>
      <c r="I25" s="11">
        <f>147*4</f>
        <v>588</v>
      </c>
      <c r="J25" s="11">
        <f>147*4</f>
        <v>588</v>
      </c>
      <c r="K25" s="11">
        <f>147*4</f>
        <v>588</v>
      </c>
      <c r="L25" s="11">
        <f>147*4</f>
        <v>588</v>
      </c>
      <c r="M25" s="11">
        <f>147*4</f>
        <v>588</v>
      </c>
      <c r="N25" s="11">
        <f>147*4</f>
        <v>588</v>
      </c>
      <c r="O25" s="9">
        <f>SUM(C25:N25)</f>
        <v>7056</v>
      </c>
    </row>
    <row r="26" spans="1:15" ht="35.25" customHeight="1">
      <c r="A26" s="12" t="s">
        <v>9</v>
      </c>
      <c r="B26" s="11"/>
      <c r="C26" s="11">
        <f>7373.7*0.2</f>
        <v>1474.74</v>
      </c>
      <c r="D26" s="11">
        <f>7373.7*0.2</f>
        <v>1474.74</v>
      </c>
      <c r="E26" s="11">
        <f>7373.7*0.2</f>
        <v>1474.74</v>
      </c>
      <c r="F26" s="11">
        <f>7373.7*0.2</f>
        <v>1474.74</v>
      </c>
      <c r="G26" s="11">
        <f>7373.7*0.2</f>
        <v>1474.74</v>
      </c>
      <c r="H26" s="11">
        <f>7373.7*0.2</f>
        <v>1474.74</v>
      </c>
      <c r="I26" s="11">
        <f>7373.7*0.2</f>
        <v>1474.74</v>
      </c>
      <c r="J26" s="11">
        <f>7373.7*0.2</f>
        <v>1474.74</v>
      </c>
      <c r="K26" s="11">
        <f>7373.7*0.2</f>
        <v>1474.74</v>
      </c>
      <c r="L26" s="11">
        <f>7373.7*0.2</f>
        <v>1474.74</v>
      </c>
      <c r="M26" s="11">
        <f>7373.7*0.2</f>
        <v>1474.74</v>
      </c>
      <c r="N26" s="11">
        <f>7373.7*0.2</f>
        <v>1474.74</v>
      </c>
      <c r="O26" s="9">
        <f>SUM(C26:N26)</f>
        <v>17696.88</v>
      </c>
    </row>
    <row r="27" spans="1:15" ht="15.75">
      <c r="A27" s="10" t="s">
        <v>8</v>
      </c>
      <c r="B27" s="10"/>
      <c r="C27" s="10"/>
      <c r="D27" s="10"/>
      <c r="E27" s="10"/>
      <c r="F27" s="10"/>
      <c r="G27" s="9"/>
      <c r="H27" s="9"/>
      <c r="I27" s="9"/>
      <c r="J27" s="9"/>
      <c r="K27" s="9"/>
      <c r="L27" s="9"/>
      <c r="M27" s="9"/>
      <c r="N27" s="9"/>
      <c r="O27" s="9">
        <f>O26+O25+O24+O23+O21+O20+O16+O15+O14+O13+O9+O17+O18+O19+O22</f>
        <v>1615730.0019999999</v>
      </c>
    </row>
    <row r="29" spans="1:15" ht="15.75">
      <c r="A29" s="8" t="s">
        <v>7</v>
      </c>
      <c r="B29" s="2">
        <v>260518.18</v>
      </c>
    </row>
    <row r="31" spans="1:15" ht="15.75">
      <c r="A31" s="3"/>
      <c r="B31" s="7" t="s">
        <v>6</v>
      </c>
      <c r="C31" s="7" t="s">
        <v>5</v>
      </c>
    </row>
    <row r="32" spans="1:15" ht="15.75">
      <c r="A32" s="3" t="s">
        <v>4</v>
      </c>
      <c r="B32" s="2">
        <v>1358125.73</v>
      </c>
      <c r="C32" s="2">
        <v>1391364.08</v>
      </c>
    </row>
    <row r="33" spans="1:3" ht="15.75">
      <c r="A33" s="3"/>
      <c r="B33" s="2"/>
      <c r="C33" s="2"/>
    </row>
    <row r="34" spans="1:3" ht="15.75">
      <c r="A34" s="3" t="s">
        <v>3</v>
      </c>
      <c r="B34" s="2"/>
      <c r="C34" s="6">
        <f>'[1]6-2'!C33</f>
        <v>-220992.45674999943</v>
      </c>
    </row>
    <row r="35" spans="1:3" ht="15.75">
      <c r="A35" s="3"/>
      <c r="B35" s="2"/>
      <c r="C35" s="5"/>
    </row>
    <row r="36" spans="1:3" ht="15.75">
      <c r="A36" s="3" t="s">
        <v>2</v>
      </c>
      <c r="B36" s="4"/>
      <c r="C36" s="4">
        <f>C32+C34-O27</f>
        <v>-445358.37874999922</v>
      </c>
    </row>
    <row r="38" spans="1:3" ht="15.75">
      <c r="A38" s="3" t="s">
        <v>1</v>
      </c>
      <c r="B38" s="2"/>
      <c r="C38" s="2">
        <v>7373.7</v>
      </c>
    </row>
    <row r="39" spans="1:3" ht="15.75">
      <c r="A39" s="3" t="s">
        <v>0</v>
      </c>
      <c r="B39" s="2"/>
      <c r="C39" s="2">
        <v>147</v>
      </c>
    </row>
    <row r="40" spans="1:3">
      <c r="A40" s="1"/>
      <c r="B40" s="1"/>
      <c r="C40" s="1"/>
    </row>
  </sheetData>
  <mergeCells count="4">
    <mergeCell ref="A1:O1"/>
    <mergeCell ref="B4:B5"/>
    <mergeCell ref="A10:O10"/>
    <mergeCell ref="B19:B20"/>
  </mergeCells>
  <pageMargins left="0.7" right="0.7" top="0.75" bottom="0.75" header="0.3" footer="0.3"/>
  <pageSetup paperSize="9" scale="49" orientation="landscape" verticalDpi="0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6-2 (2019)</vt:lpstr>
      <vt:lpstr>'6-2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2020-06-09T11:02:49Z</dcterms:created>
  <dcterms:modified xsi:type="dcterms:W3CDTF">2020-06-09T11:03:02Z</dcterms:modified>
</cp:coreProperties>
</file>