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5-30 (2019)" sheetId="1" r:id="rId1"/>
  </sheets>
  <externalReferences>
    <externalReference r:id="rId2"/>
  </externalReferences>
  <definedNames>
    <definedName name="_xlnm.Print_Area" localSheetId="0">'5-30 (2019)'!$A$1:$O$41</definedName>
  </definedNames>
  <calcPr calcId="124519"/>
</workbook>
</file>

<file path=xl/calcChain.xml><?xml version="1.0" encoding="utf-8"?>
<calcChain xmlns="http://schemas.openxmlformats.org/spreadsheetml/2006/main">
  <c r="B38" i="1"/>
  <c r="C38"/>
  <c r="O4"/>
  <c r="O6"/>
  <c r="O7"/>
  <c r="O8"/>
  <c r="C9"/>
  <c r="D9"/>
  <c r="E9"/>
  <c r="F9"/>
  <c r="G9"/>
  <c r="H9"/>
  <c r="I9"/>
  <c r="J9"/>
  <c r="K9"/>
  <c r="L9"/>
  <c r="M9"/>
  <c r="N9"/>
  <c r="O9"/>
  <c r="O10" s="1"/>
  <c r="O30" s="1"/>
  <c r="O14"/>
  <c r="O15"/>
  <c r="O16"/>
  <c r="O17"/>
  <c r="O18"/>
  <c r="O19"/>
  <c r="O20"/>
  <c r="O21"/>
  <c r="O22"/>
  <c r="O23"/>
  <c r="O24"/>
  <c r="C26"/>
  <c r="D26"/>
  <c r="E26"/>
  <c r="F26"/>
  <c r="O26" s="1"/>
  <c r="G26"/>
  <c r="H26"/>
  <c r="I26"/>
  <c r="J26"/>
  <c r="K26"/>
  <c r="L26"/>
  <c r="M26"/>
  <c r="N26"/>
  <c r="C27"/>
  <c r="D27"/>
  <c r="E27"/>
  <c r="O27" s="1"/>
  <c r="F27"/>
  <c r="G27"/>
  <c r="H27"/>
  <c r="I27"/>
  <c r="J27"/>
  <c r="K27"/>
  <c r="L27"/>
  <c r="M27"/>
  <c r="N27"/>
  <c r="O29"/>
  <c r="C39"/>
  <c r="C41" l="1"/>
</calcChain>
</file>

<file path=xl/sharedStrings.xml><?xml version="1.0" encoding="utf-8"?>
<sst xmlns="http://schemas.openxmlformats.org/spreadsheetml/2006/main" count="89" uniqueCount="71">
  <si>
    <t>л/сч</t>
  </si>
  <si>
    <t xml:space="preserve">площадь </t>
  </si>
  <si>
    <t xml:space="preserve">Остаток на начало 01.01.2020г. </t>
  </si>
  <si>
    <t xml:space="preserve">Остаток на начало 01.01.2019г.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</si>
  <si>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</si>
  <si>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</si>
  <si>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</si>
  <si>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</si>
  <si>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долг по кв/плате на 01.01.19г.</t>
  </si>
  <si>
    <t>Итого:</t>
  </si>
  <si>
    <t>ООО "Курганоблсервис"</t>
  </si>
  <si>
    <t>Услуги по благоустройству территории</t>
  </si>
  <si>
    <t>Оганесян</t>
  </si>
  <si>
    <t xml:space="preserve">Уборка снега 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</si>
  <si>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</si>
  <si>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</si>
  <si>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</si>
  <si>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</si>
  <si>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</si>
  <si>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ИП Коба Максим Анатольевич</t>
  </si>
  <si>
    <t>Чистка вент шахт 5 мкр.д.30 кв.276</t>
  </si>
  <si>
    <t>ФинЛифт ООО</t>
  </si>
  <si>
    <t>Замена контактора или магнитного пускателя станции (шкафа) управления</t>
  </si>
  <si>
    <t>УФК по Курганской области (Курганский филиал ФБУЗ "Центр гигиены и эпидемиологии по железнодорожному</t>
  </si>
  <si>
    <t>Дезинсекция по адресу   5 мкр, дом 30</t>
  </si>
  <si>
    <t>ООО "Эгида"</t>
  </si>
  <si>
    <t>Работы по тех.диагностированию ВДГО</t>
  </si>
  <si>
    <t>Ремонт балконных примыканий кв.177,120</t>
  </si>
  <si>
    <t>Косметический ремонт подъезда многоквартирного жилого дома п.1</t>
  </si>
  <si>
    <t>Текущий ремонт подъезда 5мкр, д.30,п.10-(февраль).Косметический ремонт подъезда многоквартирного жилого дома п.1-(май)</t>
  </si>
  <si>
    <t>Коваль Константин Владимирович</t>
  </si>
  <si>
    <t>Ремонт кровли в доме(кв.324,325,326,327,286,287,288,289)-( апрель); Ремонт кровли в доме(п.1) в один слой,Ремонт кровли в доме(п.1) в 2 слоя(ендова),Ремонт кровли в доме(п.1) в один слой кв.117,118,119,120- (май).</t>
  </si>
  <si>
    <t>ООО ИЦ "Техническая диагностика"</t>
  </si>
  <si>
    <t>Оценка соответствия лифтов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</si>
  <si>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</si>
  <si>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</si>
  <si>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</si>
  <si>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</si>
  <si>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</si>
  <si>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</si>
  <si>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</si>
  <si>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</si>
  <si>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</si>
  <si>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</si>
  <si>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</si>
  <si>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</si>
  <si>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</si>
  <si>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</si>
  <si>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</si>
  <si>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</si>
  <si>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5 мкр., дом 30                                      2019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</si>
  <si>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</si>
  <si>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</si>
  <si>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</si>
  <si>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Оганисян Симак Валерикович</t>
  </si>
  <si>
    <t>Материалы</t>
  </si>
  <si>
    <t>Замена ДРВ - 1 шт.</t>
  </si>
  <si>
    <t>КНС кв 351 - демонтаж тр-да КНС Ду-50 чуг.-6м.,монтаж тр-да КНС ПП Ду-50-6м.; КНС кв 322 - демонтаж тр-да КНС Ду-50 чуг.-3м., монтаж тр-да КНС ПП Ду-50-3м.; ГВС ПП Ду-32 кв 149 - демонтаж тр-да Ду-32 сталь-4м., монтаж тр-да ПП Ду-32-4м.; бытовки под. №7 и под.№9 - монтаж водосчетчика-2шт., монтаж тройника ПП 32*20*32-2шт., монтаж фильтров воды-2шт.,монтаж обратных клапанов-2шт.Изготовление доски объявлений у подъезда ( сварочные работы- труба -0,007т., полоса -0,002 т.,), столярные работы- нарезка заготовки из фанеры-0,387м2., ремонт ограждения контейнерной площадки( сварочные работы), сварочные работы по изготовлению столбиков из мет.трубы - 0,007 т.,утановка полисадника из штапика-43,11п.м..</t>
  </si>
  <si>
    <t>Замена ПВ - 2 шт</t>
  </si>
  <si>
    <t>Замена авт.выключателей-1шт.</t>
  </si>
  <si>
    <t>Замена патрона-1шт.,замена сжима в "РЩ"-1шт., замена авт.выключателей-2шт.,монтаж дин-рейки-0,15п.м.,замена участка провода-1,5п.м.</t>
  </si>
  <si>
    <t>Замена автом.выключателя-2шт.</t>
  </si>
  <si>
    <t>Демонтаж патронов карболитовых-11шт.,монтаж светодиодных светильников-11шт.,сверление в бетоне отверстий под дюбель/гвоздь-22шт.,установка СИЗ(скрутка)-22шт.,замена выключателей-1шт.</t>
  </si>
  <si>
    <t>Замена тр-дов ГВС: Демонтаж тр-дов ГВС Д 76 - 20 м.; Демонтаж тр-дов Д 57 - 50 м.; Демонтаж тр-дов Д 32 - 40 м.; Монтаж тр-да ПП Д 75 - 6м.; Монтаж тр-да ПП Д 63 - 64 м.; Монтаж тройников Д 63*32*63 - 27 шт.; Монтаж тройника Д 75*75*75 - 1 шт.; Монтаж тройника Д 32*20*32 - 28шт.; Монтаж переходов ПП 90*63 - 2 шт.; Монтаж фланцев с буртом Д 90 - 2 шт.; Монтаж стальных фланцев Д 80 - 2 шт.; Монтаж задвижки Д 80 - 1 шт.; Монтаж кран.шар Д 32 - 28 шт.; Монтаж кран.шар Д 20 - 28 шт.; Монтаж переходов ПП 40*32 - 10 шт.; Монтаж муфт ПП 32*25 - 27 шт.; Монтаж угольников ПП 25*90 - 3 шт.; Монтаж муфт ПП Д 63 - 12 шт.; Монтаж муфт ПП Д 32 - 20 шт.; Монтаж угольников ПП Д 32*90 - 30 шт.; Монтаж перехода ПП 75*63 - 2 шт.; Замена выкл. автомат. - 2 шт. в кв. 384; Замена патрона - 1 шт. в кв. 110; Замена выкл. - 1 шт. в кв. 319</t>
  </si>
  <si>
    <t>Замена лампы уличного освещения - 2 шт. подъезд 4; Замена вставки - 2 шт. в кв. 243; Детское игровое оборудование: комплекс № 30-1шт.,балансир № 1-1шт.,качели двойные на гибком подвесе - 1шт.</t>
  </si>
  <si>
    <t>Замена вставки - 1 шт. подъезд 1; Монтаж провода - 10 п.м.; Затаскивание провода - 10 п.м.; Монтаж в "РЩ" ВРУ - 1 шт. подъезд 9; Замена выкл. - 1 шт. в кв. 109; Замена выкл. - 1 шт. подъезд 8-10</t>
  </si>
  <si>
    <t>Замена выкл. - 2 шт. в кв. 285; Замена участка провода - 1 п.м.; Установка сжима - 1 шт. в кв. 153</t>
  </si>
  <si>
    <t>Замена участка провода - 1 п.м. в кв. 331</t>
  </si>
  <si>
    <t>Виды работ</t>
  </si>
  <si>
    <t>Адрес: 5 мкр., дом  30                                    2019 г.</t>
  </si>
  <si>
    <t>Итого за год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</si>
</sst>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/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6" fillId="0" borderId="1" xfId="2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2" applyNumberFormat="1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5" fontId="7" fillId="0" borderId="1" xfId="5" applyNumberFormat="1" applyFont="1" applyBorder="1" applyAlignment="1">
      <alignment horizontal="center" vertical="center" wrapText="1"/>
    </xf>
    <xf numFmtId="166" fontId="7" fillId="0" borderId="1" xfId="4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4" fontId="8" fillId="2" borderId="1" xfId="2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166" fontId="7" fillId="0" borderId="3" xfId="3" applyNumberFormat="1" applyFont="1" applyBorder="1" applyAlignment="1">
      <alignment horizontal="center" vertical="center" wrapText="1"/>
    </xf>
    <xf numFmtId="165" fontId="7" fillId="0" borderId="3" xfId="4" applyNumberFormat="1" applyFont="1" applyBorder="1" applyAlignment="1">
      <alignment horizontal="center" vertical="center" wrapText="1"/>
    </xf>
    <xf numFmtId="165" fontId="7" fillId="0" borderId="3" xfId="5" applyNumberFormat="1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7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/>
    </xf>
    <xf numFmtId="2" fontId="7" fillId="0" borderId="1" xfId="7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165" fontId="7" fillId="0" borderId="1" xfId="5" applyNumberFormat="1" applyFont="1" applyBorder="1" applyAlignment="1">
      <alignment horizontal="center" vertical="center"/>
    </xf>
    <xf numFmtId="4" fontId="7" fillId="0" borderId="1" xfId="7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1">
    <cellStyle name="Обычный" xfId="0" builtinId="0"/>
    <cellStyle name="Обычный 2" xfId="7"/>
    <cellStyle name="Обычный 3" xfId="1"/>
    <cellStyle name="Обычный 3 2" xfId="8"/>
    <cellStyle name="Обычный 4" xfId="9"/>
    <cellStyle name="Обычный 5" xfId="10"/>
    <cellStyle name="Обычный_3-20а" xfId="4"/>
    <cellStyle name="Обычный_5-3" xfId="3"/>
    <cellStyle name="Обычный_5-30" xfId="6"/>
    <cellStyle name="Обычный_Кр-12" xfId="5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5%20&#1084;&#1082;&#1088;.,&#1076;.30(2018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-30"/>
    </sheetNames>
    <sheetDataSet>
      <sheetData sheetId="0">
        <row r="35">
          <cell r="C35">
            <v>1511377.0084999995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topLeftCell="A17" zoomScale="64" zoomScaleNormal="64" workbookViewId="0">
      <selection activeCell="B38" sqref="B38"/>
    </sheetView>
  </sheetViews>
  <sheetFormatPr defaultRowHeight="15"/>
  <cols>
    <col min="1" max="1" width="36.42578125" customWidth="1"/>
    <col min="2" max="2" width="24" customWidth="1"/>
    <col min="3" max="3" width="22" customWidth="1"/>
    <col min="4" max="4" width="20.42578125" customWidth="1"/>
    <col min="5" max="5" width="17.28515625" customWidth="1"/>
    <col min="6" max="6" width="15" customWidth="1"/>
    <col min="7" max="7" width="19.7109375" customWidth="1"/>
    <col min="8" max="8" width="13.42578125" customWidth="1"/>
    <col min="9" max="9" width="14.5703125" customWidth="1"/>
    <col min="10" max="10" width="13.28515625" customWidth="1"/>
    <col min="11" max="11" width="12.42578125" customWidth="1"/>
    <col min="12" max="12" width="15.7109375" customWidth="1"/>
    <col min="13" max="13" width="15.5703125" customWidth="1"/>
    <col min="14" max="14" width="11" customWidth="1"/>
    <col min="15" max="15" width="15.5703125" customWidth="1"/>
  </cols>
  <sheetData>
    <row r="1" spans="1:15" ht="15.75">
      <c r="A1" s="44" t="s">
        <v>69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29" t="s">
        <v>49</v>
      </c>
      <c r="B3" s="29"/>
      <c r="C3" s="29" t="s">
        <v>48</v>
      </c>
      <c r="D3" s="29" t="s">
        <v>47</v>
      </c>
      <c r="E3" s="29" t="s">
        <v>46</v>
      </c>
      <c r="F3" s="29" t="s">
        <v>45</v>
      </c>
      <c r="G3" s="20" t="s">
        <v>44</v>
      </c>
      <c r="H3" s="20" t="s">
        <v>43</v>
      </c>
      <c r="I3" s="20" t="s">
        <v>42</v>
      </c>
      <c r="J3" s="20" t="s">
        <v>41</v>
      </c>
      <c r="K3" s="20" t="s">
        <v>40</v>
      </c>
      <c r="L3" s="20" t="s">
        <v>39</v>
      </c>
      <c r="M3" s="20" t="s">
        <v>38</v>
      </c>
      <c r="N3" s="20" t="s">
        <v>37</v>
      </c>
      <c r="O3" s="28" t="s">
        <v>36</v>
      </c>
    </row>
    <row r="4" spans="1:15" ht="132.75" customHeight="1">
      <c r="A4" s="22" t="s">
        <v>35</v>
      </c>
      <c r="B4" s="45" t="s">
        <v>34</v>
      </c>
      <c r="C4" s="14">
        <v>5511</v>
      </c>
      <c r="D4" s="18"/>
      <c r="E4" s="43">
        <v>711</v>
      </c>
      <c r="F4" s="40">
        <v>16111</v>
      </c>
      <c r="G4" s="40">
        <v>13854</v>
      </c>
      <c r="H4" s="43">
        <v>3977</v>
      </c>
      <c r="I4" s="43">
        <v>961</v>
      </c>
      <c r="J4" s="42">
        <v>2494</v>
      </c>
      <c r="K4" s="41">
        <v>467</v>
      </c>
      <c r="L4" s="40">
        <v>975</v>
      </c>
      <c r="M4" s="40">
        <v>17077</v>
      </c>
      <c r="N4" s="39">
        <v>4881</v>
      </c>
      <c r="O4" s="12">
        <f>SUM(C4:N4)</f>
        <v>67019</v>
      </c>
    </row>
    <row r="5" spans="1:15" ht="387.75" customHeight="1">
      <c r="A5" s="22" t="s">
        <v>68</v>
      </c>
      <c r="B5" s="45"/>
      <c r="C5" s="14" t="s">
        <v>67</v>
      </c>
      <c r="D5" s="38" t="s">
        <v>66</v>
      </c>
      <c r="E5" s="37" t="s">
        <v>65</v>
      </c>
      <c r="F5" s="37" t="s">
        <v>64</v>
      </c>
      <c r="G5" s="25" t="s">
        <v>63</v>
      </c>
      <c r="H5" s="26" t="s">
        <v>62</v>
      </c>
      <c r="I5" s="36" t="s">
        <v>61</v>
      </c>
      <c r="J5" s="36" t="s">
        <v>60</v>
      </c>
      <c r="K5" s="36" t="s">
        <v>59</v>
      </c>
      <c r="L5" s="36" t="s">
        <v>58</v>
      </c>
      <c r="M5" s="24" t="s">
        <v>57</v>
      </c>
      <c r="N5" s="36" t="s">
        <v>56</v>
      </c>
      <c r="O5" s="12"/>
    </row>
    <row r="6" spans="1:15" ht="15.75">
      <c r="A6" s="22" t="s">
        <v>55</v>
      </c>
      <c r="B6" s="27"/>
      <c r="C6" s="27">
        <v>3984.69</v>
      </c>
      <c r="D6" s="27"/>
      <c r="E6" s="18">
        <v>170.64</v>
      </c>
      <c r="F6" s="35">
        <v>87537.99</v>
      </c>
      <c r="G6" s="35">
        <v>9881.0300000000007</v>
      </c>
      <c r="H6" s="35">
        <v>6929.1</v>
      </c>
      <c r="I6" s="34">
        <v>191.07</v>
      </c>
      <c r="J6" s="34">
        <v>448.54</v>
      </c>
      <c r="K6" s="33">
        <v>463.25</v>
      </c>
      <c r="L6" s="34">
        <v>352.58</v>
      </c>
      <c r="M6" s="33">
        <v>5912.83</v>
      </c>
      <c r="N6" s="32">
        <v>431.19</v>
      </c>
      <c r="O6" s="12">
        <f>SUM(B6:N6)</f>
        <v>116302.91000000002</v>
      </c>
    </row>
    <row r="7" spans="1:15" ht="31.5">
      <c r="A7" s="22" t="s">
        <v>13</v>
      </c>
      <c r="B7" s="27" t="s">
        <v>54</v>
      </c>
      <c r="C7" s="27"/>
      <c r="D7" s="27"/>
      <c r="E7" s="31">
        <v>11000</v>
      </c>
      <c r="F7" s="30"/>
      <c r="G7" s="30"/>
      <c r="H7" s="25"/>
      <c r="I7" s="25"/>
      <c r="J7" s="25"/>
      <c r="K7" s="25"/>
      <c r="L7" s="25"/>
      <c r="M7" s="25"/>
      <c r="N7" s="25"/>
      <c r="O7" s="12">
        <f>SUM(C7:N7)</f>
        <v>11000</v>
      </c>
    </row>
    <row r="8" spans="1:15" ht="31.5">
      <c r="A8" s="22" t="s">
        <v>53</v>
      </c>
      <c r="B8" s="14" t="s">
        <v>52</v>
      </c>
      <c r="C8" s="14">
        <v>6092.31</v>
      </c>
      <c r="D8" s="14">
        <v>1650</v>
      </c>
      <c r="E8" s="18">
        <v>1980</v>
      </c>
      <c r="F8" s="18">
        <v>2699.4</v>
      </c>
      <c r="G8" s="18">
        <v>1619.86</v>
      </c>
      <c r="H8" s="18">
        <v>1078</v>
      </c>
      <c r="I8" s="18">
        <v>4025</v>
      </c>
      <c r="J8" s="18">
        <v>3350</v>
      </c>
      <c r="K8" s="18">
        <v>4908</v>
      </c>
      <c r="L8" s="18">
        <v>4433.3500000000004</v>
      </c>
      <c r="M8" s="18">
        <v>4050</v>
      </c>
      <c r="N8" s="18">
        <v>1662.5</v>
      </c>
      <c r="O8" s="16">
        <f>SUM(C8:N8)</f>
        <v>37548.42</v>
      </c>
    </row>
    <row r="9" spans="1:15" ht="94.5">
      <c r="A9" s="27" t="s">
        <v>51</v>
      </c>
      <c r="B9" s="14"/>
      <c r="C9" s="14">
        <f t="shared" ref="C9:N9" si="0">19368*4.1</f>
        <v>79408.799999999988</v>
      </c>
      <c r="D9" s="14">
        <f t="shared" si="0"/>
        <v>79408.799999999988</v>
      </c>
      <c r="E9" s="14">
        <f t="shared" si="0"/>
        <v>79408.799999999988</v>
      </c>
      <c r="F9" s="14">
        <f t="shared" si="0"/>
        <v>79408.799999999988</v>
      </c>
      <c r="G9" s="14">
        <f t="shared" si="0"/>
        <v>79408.799999999988</v>
      </c>
      <c r="H9" s="14">
        <f t="shared" si="0"/>
        <v>79408.799999999988</v>
      </c>
      <c r="I9" s="14">
        <f t="shared" si="0"/>
        <v>79408.799999999988</v>
      </c>
      <c r="J9" s="14">
        <f t="shared" si="0"/>
        <v>79408.799999999988</v>
      </c>
      <c r="K9" s="14">
        <f t="shared" si="0"/>
        <v>79408.799999999988</v>
      </c>
      <c r="L9" s="14">
        <f t="shared" si="0"/>
        <v>79408.799999999988</v>
      </c>
      <c r="M9" s="14">
        <f t="shared" si="0"/>
        <v>79408.799999999988</v>
      </c>
      <c r="N9" s="14">
        <f t="shared" si="0"/>
        <v>79408.799999999988</v>
      </c>
      <c r="O9" s="12">
        <f>SUM(C9:N9)</f>
        <v>952905.60000000009</v>
      </c>
    </row>
    <row r="10" spans="1:15" ht="15.75">
      <c r="A10" s="13" t="s">
        <v>9</v>
      </c>
      <c r="B10" s="13"/>
      <c r="C10" s="13"/>
      <c r="D10" s="13"/>
      <c r="E10" s="13"/>
      <c r="F10" s="13"/>
      <c r="G10" s="12"/>
      <c r="H10" s="12"/>
      <c r="I10" s="12"/>
      <c r="J10" s="12"/>
      <c r="K10" s="12"/>
      <c r="L10" s="12"/>
      <c r="M10" s="12"/>
      <c r="N10" s="12"/>
      <c r="O10" s="12">
        <f>SUM(O4:O9)</f>
        <v>1184775.9300000002</v>
      </c>
    </row>
    <row r="11" spans="1:15" ht="15.75">
      <c r="A11" s="44" t="s">
        <v>50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>
      <c r="A13" s="29" t="s">
        <v>49</v>
      </c>
      <c r="B13" s="29"/>
      <c r="C13" s="29" t="s">
        <v>48</v>
      </c>
      <c r="D13" s="29" t="s">
        <v>47</v>
      </c>
      <c r="E13" s="29" t="s">
        <v>46</v>
      </c>
      <c r="F13" s="29" t="s">
        <v>45</v>
      </c>
      <c r="G13" s="20" t="s">
        <v>44</v>
      </c>
      <c r="H13" s="20" t="s">
        <v>43</v>
      </c>
      <c r="I13" s="20" t="s">
        <v>42</v>
      </c>
      <c r="J13" s="20" t="s">
        <v>41</v>
      </c>
      <c r="K13" s="20" t="s">
        <v>40</v>
      </c>
      <c r="L13" s="20" t="s">
        <v>39</v>
      </c>
      <c r="M13" s="20" t="s">
        <v>38</v>
      </c>
      <c r="N13" s="20" t="s">
        <v>37</v>
      </c>
      <c r="O13" s="28" t="s">
        <v>36</v>
      </c>
    </row>
    <row r="14" spans="1:15" ht="94.5">
      <c r="A14" s="22" t="s">
        <v>35</v>
      </c>
      <c r="B14" s="14" t="s">
        <v>34</v>
      </c>
      <c r="C14" s="18">
        <v>67982</v>
      </c>
      <c r="D14" s="18">
        <v>67982</v>
      </c>
      <c r="E14" s="18">
        <v>67982</v>
      </c>
      <c r="F14" s="18">
        <v>67982</v>
      </c>
      <c r="G14" s="18">
        <v>67982</v>
      </c>
      <c r="H14" s="18">
        <v>67982</v>
      </c>
      <c r="I14" s="18">
        <v>67982</v>
      </c>
      <c r="J14" s="18">
        <v>67982</v>
      </c>
      <c r="K14" s="18">
        <v>67982</v>
      </c>
      <c r="L14" s="18">
        <v>67982</v>
      </c>
      <c r="M14" s="18">
        <v>67982</v>
      </c>
      <c r="N14" s="18">
        <v>67982</v>
      </c>
      <c r="O14" s="12">
        <f t="shared" ref="O14:O23" si="1">SUM(C14:N14)</f>
        <v>815784</v>
      </c>
    </row>
    <row r="15" spans="1:15" ht="37.5" customHeight="1">
      <c r="A15" s="22" t="s">
        <v>33</v>
      </c>
      <c r="B15" s="14" t="s">
        <v>32</v>
      </c>
      <c r="C15" s="14">
        <v>6000</v>
      </c>
      <c r="D15" s="27"/>
      <c r="E15" s="14">
        <v>4000</v>
      </c>
      <c r="F15" s="27"/>
      <c r="G15" s="25">
        <v>10000</v>
      </c>
      <c r="H15" s="26"/>
      <c r="I15" s="25"/>
      <c r="J15" s="25"/>
      <c r="K15" s="24"/>
      <c r="L15" s="25"/>
      <c r="M15" s="24"/>
      <c r="N15" s="23"/>
      <c r="O15" s="12">
        <f t="shared" si="1"/>
        <v>20000</v>
      </c>
    </row>
    <row r="16" spans="1:15" ht="119.25" customHeight="1">
      <c r="A16" s="22" t="s">
        <v>31</v>
      </c>
      <c r="B16" s="46" t="s">
        <v>30</v>
      </c>
      <c r="C16" s="20"/>
      <c r="D16" s="18"/>
      <c r="E16" s="18"/>
      <c r="F16" s="18">
        <v>146400</v>
      </c>
      <c r="G16" s="18">
        <v>281400</v>
      </c>
      <c r="H16" s="18"/>
      <c r="I16" s="18"/>
      <c r="J16" s="18"/>
      <c r="K16" s="18"/>
      <c r="L16" s="18"/>
      <c r="M16" s="18"/>
      <c r="N16" s="18"/>
      <c r="O16" s="12">
        <f t="shared" si="1"/>
        <v>427800</v>
      </c>
    </row>
    <row r="17" spans="1:15" ht="69" customHeight="1">
      <c r="A17" s="22" t="s">
        <v>29</v>
      </c>
      <c r="B17" s="47"/>
      <c r="C17" s="20"/>
      <c r="D17" s="18">
        <v>85000</v>
      </c>
      <c r="E17" s="18"/>
      <c r="F17" s="18"/>
      <c r="G17" s="18">
        <v>85000</v>
      </c>
      <c r="H17" s="18"/>
      <c r="I17" s="18"/>
      <c r="J17" s="18"/>
      <c r="K17" s="18"/>
      <c r="L17" s="18"/>
      <c r="M17" s="19"/>
      <c r="N17" s="18"/>
      <c r="O17" s="12">
        <f t="shared" si="1"/>
        <v>170000</v>
      </c>
    </row>
    <row r="18" spans="1:15" ht="57" customHeight="1">
      <c r="A18" s="22" t="s">
        <v>28</v>
      </c>
      <c r="B18" s="47"/>
      <c r="C18" s="20"/>
      <c r="D18" s="18"/>
      <c r="E18" s="18"/>
      <c r="F18" s="18"/>
      <c r="G18" s="18">
        <v>85000</v>
      </c>
      <c r="H18" s="18"/>
      <c r="I18" s="18"/>
      <c r="J18" s="18"/>
      <c r="K18" s="18"/>
      <c r="L18" s="18"/>
      <c r="M18" s="19"/>
      <c r="N18" s="18"/>
      <c r="O18" s="12">
        <f t="shared" si="1"/>
        <v>85000</v>
      </c>
    </row>
    <row r="19" spans="1:15" ht="57" customHeight="1">
      <c r="A19" s="22" t="s">
        <v>27</v>
      </c>
      <c r="B19" s="48"/>
      <c r="C19" s="20"/>
      <c r="D19" s="18"/>
      <c r="E19" s="18"/>
      <c r="F19" s="18"/>
      <c r="G19" s="18"/>
      <c r="H19" s="18"/>
      <c r="I19" s="18"/>
      <c r="J19" s="18">
        <v>22000</v>
      </c>
      <c r="K19" s="18"/>
      <c r="L19" s="18"/>
      <c r="M19" s="19"/>
      <c r="N19" s="18"/>
      <c r="O19" s="12">
        <f t="shared" si="1"/>
        <v>22000</v>
      </c>
    </row>
    <row r="20" spans="1:15" ht="45" customHeight="1">
      <c r="A20" s="22" t="s">
        <v>26</v>
      </c>
      <c r="B20" s="14" t="s">
        <v>25</v>
      </c>
      <c r="C20" s="20"/>
      <c r="D20" s="18"/>
      <c r="E20" s="18"/>
      <c r="F20" s="18"/>
      <c r="G20" s="18"/>
      <c r="H20" s="18"/>
      <c r="I20" s="18">
        <v>107700</v>
      </c>
      <c r="J20" s="18"/>
      <c r="K20" s="18"/>
      <c r="L20" s="18"/>
      <c r="M20" s="19"/>
      <c r="N20" s="18"/>
      <c r="O20" s="12">
        <f t="shared" si="1"/>
        <v>107700</v>
      </c>
    </row>
    <row r="21" spans="1:15" ht="42.75" customHeight="1">
      <c r="A21" s="22" t="s">
        <v>24</v>
      </c>
      <c r="B21" s="14" t="s">
        <v>23</v>
      </c>
      <c r="C21" s="20"/>
      <c r="D21" s="18"/>
      <c r="E21" s="18"/>
      <c r="F21" s="18"/>
      <c r="G21" s="18">
        <v>910.8</v>
      </c>
      <c r="H21" s="18">
        <v>740.23</v>
      </c>
      <c r="I21" s="18"/>
      <c r="J21" s="18"/>
      <c r="K21" s="18"/>
      <c r="L21" s="18"/>
      <c r="M21" s="19"/>
      <c r="N21" s="18"/>
      <c r="O21" s="12">
        <f t="shared" si="1"/>
        <v>1651.03</v>
      </c>
    </row>
    <row r="22" spans="1:15" ht="59.25" customHeight="1">
      <c r="A22" s="22" t="s">
        <v>22</v>
      </c>
      <c r="B22" s="14" t="s">
        <v>21</v>
      </c>
      <c r="C22" s="20">
        <v>2630.9</v>
      </c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18"/>
      <c r="O22" s="12">
        <f t="shared" si="1"/>
        <v>2630.9</v>
      </c>
    </row>
    <row r="23" spans="1:15" ht="34.5" customHeight="1">
      <c r="A23" s="22" t="s">
        <v>20</v>
      </c>
      <c r="B23" s="14" t="s">
        <v>19</v>
      </c>
      <c r="C23" s="20"/>
      <c r="D23" s="18"/>
      <c r="E23" s="18"/>
      <c r="F23" s="18"/>
      <c r="G23" s="18"/>
      <c r="H23" s="18"/>
      <c r="I23" s="18"/>
      <c r="J23" s="18"/>
      <c r="K23" s="18">
        <v>1500</v>
      </c>
      <c r="L23" s="18"/>
      <c r="M23" s="19"/>
      <c r="N23" s="18"/>
      <c r="O23" s="12">
        <f t="shared" si="1"/>
        <v>1500</v>
      </c>
    </row>
    <row r="24" spans="1:15" ht="15.75">
      <c r="A24" s="15" t="s">
        <v>18</v>
      </c>
      <c r="B24" s="14"/>
      <c r="C24" s="20"/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18"/>
      <c r="O24" s="12">
        <f>(C36+C37)*2.5/100</f>
        <v>95326.546000000002</v>
      </c>
    </row>
    <row r="25" spans="1:15" ht="17.25" customHeight="1">
      <c r="A25" s="17" t="s">
        <v>17</v>
      </c>
      <c r="B25" s="21"/>
      <c r="C25" s="20"/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18"/>
      <c r="O25" s="12">
        <v>548084.27</v>
      </c>
    </row>
    <row r="26" spans="1:15" ht="15.75">
      <c r="A26" s="17" t="s">
        <v>16</v>
      </c>
      <c r="B26" s="14" t="s">
        <v>15</v>
      </c>
      <c r="C26" s="14">
        <f t="shared" ref="C26:N26" si="2">362*4</f>
        <v>1448</v>
      </c>
      <c r="D26" s="14">
        <f t="shared" si="2"/>
        <v>1448</v>
      </c>
      <c r="E26" s="14">
        <f t="shared" si="2"/>
        <v>1448</v>
      </c>
      <c r="F26" s="14">
        <f t="shared" si="2"/>
        <v>1448</v>
      </c>
      <c r="G26" s="14">
        <f t="shared" si="2"/>
        <v>1448</v>
      </c>
      <c r="H26" s="14">
        <f t="shared" si="2"/>
        <v>1448</v>
      </c>
      <c r="I26" s="14">
        <f t="shared" si="2"/>
        <v>1448</v>
      </c>
      <c r="J26" s="14">
        <f t="shared" si="2"/>
        <v>1448</v>
      </c>
      <c r="K26" s="14">
        <f t="shared" si="2"/>
        <v>1448</v>
      </c>
      <c r="L26" s="14">
        <f t="shared" si="2"/>
        <v>1448</v>
      </c>
      <c r="M26" s="14">
        <f t="shared" si="2"/>
        <v>1448</v>
      </c>
      <c r="N26" s="14">
        <f t="shared" si="2"/>
        <v>1448</v>
      </c>
      <c r="O26" s="16">
        <f>SUM(C26:N26)</f>
        <v>17376</v>
      </c>
    </row>
    <row r="27" spans="1:15" ht="15.75">
      <c r="A27" s="15" t="s">
        <v>14</v>
      </c>
      <c r="B27" s="14"/>
      <c r="C27" s="14">
        <f t="shared" ref="C27:N27" si="3">19368*0.2</f>
        <v>3873.6000000000004</v>
      </c>
      <c r="D27" s="14">
        <f t="shared" si="3"/>
        <v>3873.6000000000004</v>
      </c>
      <c r="E27" s="14">
        <f t="shared" si="3"/>
        <v>3873.6000000000004</v>
      </c>
      <c r="F27" s="14">
        <f t="shared" si="3"/>
        <v>3873.6000000000004</v>
      </c>
      <c r="G27" s="14">
        <f t="shared" si="3"/>
        <v>3873.6000000000004</v>
      </c>
      <c r="H27" s="14">
        <f t="shared" si="3"/>
        <v>3873.6000000000004</v>
      </c>
      <c r="I27" s="14">
        <f t="shared" si="3"/>
        <v>3873.6000000000004</v>
      </c>
      <c r="J27" s="14">
        <f t="shared" si="3"/>
        <v>3873.6000000000004</v>
      </c>
      <c r="K27" s="14">
        <f t="shared" si="3"/>
        <v>3873.6000000000004</v>
      </c>
      <c r="L27" s="14">
        <f t="shared" si="3"/>
        <v>3873.6000000000004</v>
      </c>
      <c r="M27" s="14">
        <f t="shared" si="3"/>
        <v>3873.6000000000004</v>
      </c>
      <c r="N27" s="14">
        <f t="shared" si="3"/>
        <v>3873.6000000000004</v>
      </c>
      <c r="O27" s="12">
        <f>SUM(C27:N27)</f>
        <v>46483.19999999999</v>
      </c>
    </row>
    <row r="28" spans="1:15" ht="26.25" customHeight="1">
      <c r="A28" s="15" t="s">
        <v>13</v>
      </c>
      <c r="B28" s="14" t="s">
        <v>12</v>
      </c>
      <c r="C28" s="14"/>
      <c r="D28" s="14"/>
      <c r="E28" s="14">
        <v>11000</v>
      </c>
      <c r="F28" s="14"/>
      <c r="G28" s="14"/>
      <c r="H28" s="14"/>
      <c r="I28" s="14"/>
      <c r="J28" s="14"/>
      <c r="K28" s="14"/>
      <c r="L28" s="14"/>
      <c r="M28" s="14"/>
      <c r="N28" s="14"/>
      <c r="O28" s="12">
        <v>11000</v>
      </c>
    </row>
    <row r="29" spans="1:15" ht="36" customHeight="1">
      <c r="A29" s="15" t="s">
        <v>11</v>
      </c>
      <c r="B29" s="14" t="s">
        <v>10</v>
      </c>
      <c r="C29" s="14">
        <v>47959</v>
      </c>
      <c r="D29" s="14">
        <v>47959</v>
      </c>
      <c r="E29" s="14">
        <v>47959</v>
      </c>
      <c r="F29" s="14">
        <v>47959</v>
      </c>
      <c r="G29" s="14">
        <v>47959</v>
      </c>
      <c r="H29" s="14">
        <v>47959</v>
      </c>
      <c r="I29" s="14">
        <v>47959</v>
      </c>
      <c r="J29" s="14">
        <v>47959</v>
      </c>
      <c r="K29" s="14">
        <v>47959</v>
      </c>
      <c r="L29" s="14">
        <v>47959</v>
      </c>
      <c r="M29" s="14">
        <v>47959</v>
      </c>
      <c r="N29" s="14">
        <v>47959</v>
      </c>
      <c r="O29" s="12">
        <f>SUM(C29:N29)</f>
        <v>575508</v>
      </c>
    </row>
    <row r="30" spans="1:15" ht="15.75">
      <c r="A30" s="13" t="s">
        <v>9</v>
      </c>
      <c r="B30" s="13"/>
      <c r="C30" s="13"/>
      <c r="D30" s="13"/>
      <c r="E30" s="13"/>
      <c r="F30" s="13"/>
      <c r="G30" s="12"/>
      <c r="H30" s="12"/>
      <c r="I30" s="12"/>
      <c r="J30" s="12"/>
      <c r="K30" s="12"/>
      <c r="L30" s="12"/>
      <c r="M30" s="12"/>
      <c r="N30" s="12"/>
      <c r="O30" s="12">
        <f>O10+O14+O15+O16+O17+O18+O20+O21+O22+O23+O19+O24+O25+O26+O27+O28+O29</f>
        <v>4132619.8760000002</v>
      </c>
    </row>
    <row r="31" spans="1:15" ht="15.75">
      <c r="A31" s="10"/>
      <c r="B31" s="10"/>
      <c r="C31" s="10"/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</row>
    <row r="32" spans="1:15" ht="15.75">
      <c r="A32" s="10" t="s">
        <v>8</v>
      </c>
      <c r="B32" s="11">
        <v>525758.66</v>
      </c>
      <c r="C32" s="10"/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</row>
    <row r="33" spans="1:14">
      <c r="M33" s="8"/>
      <c r="N33" s="8"/>
    </row>
    <row r="34" spans="1:14" ht="15.75">
      <c r="A34" s="1"/>
      <c r="B34" s="7" t="s">
        <v>7</v>
      </c>
      <c r="C34" s="7" t="s">
        <v>6</v>
      </c>
    </row>
    <row r="35" spans="1:14" ht="15.75">
      <c r="A35" s="1"/>
      <c r="B35" s="7"/>
      <c r="C35" s="7"/>
    </row>
    <row r="36" spans="1:14" ht="15.75">
      <c r="A36" s="1" t="s">
        <v>5</v>
      </c>
      <c r="B36" s="6">
        <v>3814130.46</v>
      </c>
      <c r="C36" s="6">
        <v>3765038.88</v>
      </c>
    </row>
    <row r="37" spans="1:14" ht="15.75">
      <c r="A37" s="1" t="s">
        <v>4</v>
      </c>
      <c r="B37" s="5">
        <v>54428.160000000003</v>
      </c>
      <c r="C37" s="5">
        <v>48022.96</v>
      </c>
    </row>
    <row r="38" spans="1:14" ht="15.75">
      <c r="A38" s="1" t="s">
        <v>70</v>
      </c>
      <c r="B38" s="5">
        <f>SUM(B36:B37)</f>
        <v>3868558.62</v>
      </c>
      <c r="C38" s="5">
        <f>SUM(C36:C37)</f>
        <v>3813061.84</v>
      </c>
    </row>
    <row r="39" spans="1:14" ht="15.75">
      <c r="A39" s="1" t="s">
        <v>3</v>
      </c>
      <c r="B39" s="4"/>
      <c r="C39" s="4">
        <f>'[1]5-30'!C35</f>
        <v>1511377.0084999995</v>
      </c>
    </row>
    <row r="40" spans="1:14" ht="15.75">
      <c r="A40" s="1"/>
      <c r="B40" s="4"/>
      <c r="C40" s="4"/>
    </row>
    <row r="41" spans="1:14" ht="15.75">
      <c r="A41" s="1" t="s">
        <v>2</v>
      </c>
      <c r="B41" s="1"/>
      <c r="C41" s="3">
        <f>C36+C37+C39-O30</f>
        <v>1191818.9724999992</v>
      </c>
    </row>
    <row r="42" spans="1:14" ht="15.75">
      <c r="A42" s="1"/>
      <c r="B42" s="1"/>
      <c r="C42" s="2"/>
    </row>
    <row r="43" spans="1:14" ht="15.75">
      <c r="A43" s="1" t="s">
        <v>1</v>
      </c>
      <c r="B43" s="1"/>
      <c r="C43" s="1">
        <v>19368</v>
      </c>
    </row>
    <row r="44" spans="1:14" ht="15.75">
      <c r="A44" s="1" t="s">
        <v>0</v>
      </c>
      <c r="B44" s="1"/>
      <c r="C44" s="1">
        <v>362</v>
      </c>
    </row>
  </sheetData>
  <mergeCells count="4">
    <mergeCell ref="A1:O1"/>
    <mergeCell ref="B4:B5"/>
    <mergeCell ref="A11:O11"/>
    <mergeCell ref="B16:B19"/>
  </mergeCells>
  <pageMargins left="0.7" right="0.7" top="0.75" bottom="0.75" header="0.3" footer="0.3"/>
  <pageSetup paperSize="9" scale="46" orientation="landscape" verticalDpi="0" r:id="rId1"/>
  <rowBreaks count="1" manualBreakCount="1">
    <brk id="1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5-30 (2019)</vt:lpstr>
      <vt:lpstr>'5-30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2020-06-09T11:02:13Z</dcterms:created>
  <dcterms:modified xsi:type="dcterms:W3CDTF">2020-06-09T11:37:03Z</dcterms:modified>
</cp:coreProperties>
</file>