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3" sheetId="1" r:id="rId1"/>
  </sheets>
  <definedNames>
    <definedName name="_xlnm.Print_Area" localSheetId="0">'5-3'!$A$1:$O$30</definedName>
  </definedNames>
  <calcPr calcId="124519"/>
</workbook>
</file>

<file path=xl/calcChain.xml><?xml version="1.0" encoding="utf-8"?>
<calcChain xmlns="http://schemas.openxmlformats.org/spreadsheetml/2006/main">
  <c r="F4" i="1"/>
  <c r="H4"/>
  <c r="O4"/>
  <c r="F6"/>
  <c r="O6"/>
  <c r="O7"/>
  <c r="C8"/>
  <c r="D8"/>
  <c r="E8"/>
  <c r="F8"/>
  <c r="G8"/>
  <c r="H8"/>
  <c r="I8"/>
  <c r="J8"/>
  <c r="K8"/>
  <c r="O8"/>
  <c r="O9"/>
  <c r="O13"/>
  <c r="O14"/>
  <c r="C17"/>
  <c r="D17"/>
  <c r="E17"/>
  <c r="F17"/>
  <c r="G17"/>
  <c r="H17"/>
  <c r="I17"/>
  <c r="J17"/>
  <c r="K17"/>
  <c r="O17"/>
  <c r="C18"/>
  <c r="D18"/>
  <c r="E18"/>
  <c r="F18"/>
  <c r="G18"/>
  <c r="H18"/>
  <c r="I18"/>
  <c r="J18"/>
  <c r="K18"/>
  <c r="O18"/>
  <c r="O19"/>
  <c r="O20"/>
  <c r="O21"/>
  <c r="O22"/>
  <c r="O23"/>
  <c r="O24"/>
  <c r="O25"/>
</calcChain>
</file>

<file path=xl/sharedStrings.xml><?xml version="1.0" encoding="utf-8"?>
<sst xmlns="http://schemas.openxmlformats.org/spreadsheetml/2006/main" count="79" uniqueCount="61">
  <si>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</si>
  <si>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</si>
  <si>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</si>
  <si>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</si>
  <si>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</si>
  <si>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</si>
  <si>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</si>
  <si>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</si>
  <si>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</si>
  <si>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"Завод механический"</t>
  </si>
  <si>
    <t>Монтаж карусели</t>
  </si>
  <si>
    <t>ООО "Курганоблсервис"</t>
  </si>
  <si>
    <t>Услуги по благоустройству территории</t>
  </si>
  <si>
    <t>Проведение праздника</t>
  </si>
  <si>
    <t>ФинЛифт ООО</t>
  </si>
  <si>
    <t>Замена створки дверей шахты</t>
  </si>
  <si>
    <t>ИП Соколов А.В.</t>
  </si>
  <si>
    <t>ООО "Дорсервис"</t>
  </si>
  <si>
    <t>Ремонт кровли в доме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</si>
  <si>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</si>
  <si>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</si>
  <si>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</si>
  <si>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</si>
  <si>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</si>
  <si>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</si>
  <si>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</si>
  <si>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</si>
  <si>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</si>
  <si>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</si>
  <si>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</si>
  <si>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</si>
  <si>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</si>
  <si>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</si>
  <si>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</si>
  <si>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</si>
  <si>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</si>
  <si>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</si>
  <si>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</si>
  <si>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</si>
  <si>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</si>
  <si>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</si>
  <si>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</si>
  <si>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3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</si>
  <si>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</si>
  <si>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</si>
  <si>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</si>
  <si>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</si>
  <si>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Смена стекол оконных в рамах,Ремонт бетонного пола,окраска цоколя,слесарные работы,востановление гермет.коробок дверей Сварочные работы (по установке табличек на входные двери в подьездах дома .Окраска цоколя. 
</t>
  </si>
  <si>
    <t xml:space="preserve">
Замена выключателя ВН 25-А(кв.40)Замена патрона карболитового Е-27(89)Замена участка провода(кв434)"
Ремонт, замена тр-ов КНС,ГВС,ХВС(3 подвал тех.этаж,кв-ра 317,кв403)Демонтаж и монтаж тр-да перехода,патрубка,тройников,отвода.) "</t>
  </si>
  <si>
    <t xml:space="preserve">
Покраска цоколя по всему дому;Остекленение рам в подьезде;Установка лавочек  
Техническое об-е эл-я (ОДН)подьезд 1,2,3,4,5,7,8,9,10,12Тех.обсл.по графику(одн)П11 Прибой плавкой вставкипод3;Замена патрона д3кв25 </t>
  </si>
  <si>
    <t>Замена патрона карболитЕ27 1шт(подвал кв 328)</t>
  </si>
  <si>
    <t>Замена изоляторов контакт. группы предохран. - 3 шт.; Замена контактов предохранит. - 6 шт.; Замена контактов предохр. - 10 шт.; Замена шайб - 7 шт. вводное распред. устройство; Замена патрона - 1 шт. подъезд 3; Замена патрона - 1 шт. в кв. 153 Замена патрона - 2 шт. 2 подъездЗамена трансформаторов - 3 шт. подъезд 3Очистка от пыли, посторонних предметов "РЩ" - 80 шт.; Проверка правильности схем подключения квартир к стоякам; Проверка правильности подключения эл/счетчиков; Протяжка коммутации крепежа "РЩ" - 80 шт.; Замена дефектных выкл. автомат. - 8 шт.; Установка сжимов - 6 шт.; Замена дефектных участков провода - 10 п.м. Замена патрона - 1 шт. в кв. 359; Монтаж временной линии питания с "РЩ" в кв. 298; Поиск короткого замыкания в кв. 373: Монтаж линии в кабеля - 15 п.м.; Установка подрозетников - 3 шт.; Монтаж светодиодного светильника - 1 шт.; Замена выкл. нагрузки - 2 шт. в кв. 43; Монтаж прожектора светодиодного - 1 шт.; Монтаж фотореле - 1 шт.; Затягивание провода - 26 шт.; Клипсы - 35 шт.; Сверление отверстий в бетонной стене перфоратором с автовышки - 35 шт.; Установка автомат. выкл. - 1 шт. подъезд 8Замена участка провода - 2 п.м.; Замена выкл. - 2 шт. в кв. 550; Замена патрона - 1 шт. подъезд 2; Замена выкл. - 1 шт. подъезд 7; Замена ламп - 5 шт. подъезд 1,2; Замена светодиодной лампы - 1 шт. в кв. 17Прокладка трубопровода ПП Ду 20 - 6 м.; Демонтаж стальной трубы Ду 20 - 6 м. в кв. 21,24Врезка вентиля Ду 25 - 1 шт.; Демонтаж стальной трубы Д 25 - 2 м.; Прокладка стальной трубы Д 25 - 2 м. в подвалеПрокладка трубопровода ПП Ду 32 - 4 м.; Демонтаж стальной трубы Ду 32 - 4 м. в подвалеВрезка вентиля Ду 15 - 1 шт.; Врезка вентиля Ду 20 - 1 шт. в подвалеДемонтаж горок - 2 шт.; Демонтаж русохода - 1 шт.; Демонтаж качель - 2 шт.; Выемка грунта куб.м./ тонн 0,02/0,02; Демонтаж хлополок для белья - 4 шт.; Установка горок, хлополок, русохода и лавочек на новые места - 36 шт.; с приваркой штырей и заливкой бетоном лун для крепления оборудования - 0,05 тонн на детской площадке</t>
  </si>
  <si>
    <t xml:space="preserve">Замена плавких вставок - 2 шт. в подъездеСмена задвижки Д 80 - 1 шт.; Монтаж фланцев на ПП Д 90 на ПП Д 90 - 2 шт.; Монтаж фланца ПП Д 100 на ПП Д 90 - 1 шт.; Установка заглушек Д 32 - 8 шт.; Установка заглушек Д 1/2" - 10 шт.; Смена вентиля Д 32 - 1 шт.; Смена крана маевского Д 10 - 20 шт.; Устройство изоляции трубопровода ГВС - 3 шт.; Смена крана шар. Д 25 - 4 шт.; Демонтаж вентиль Д 15 - 23 шт.; Врезка резьб Д 15 - 20 шт.; Демонтаж сгонов, муфт и контр. Д 15 - 10 шт.; Смена вент. Д 20 - 20 шт.; Смена сгонов Д 20, муфт, контр. - 24 шт.; Монтаж резьб Д 25 - 10 шт.; Смена сгонов Д  25 - 8 шт.; Смена задвижки Д 50 - 3 шт.; Демонтаж трубопровода отопления Д 15 - 12 м.; Монтаж трубопровода отопл. Д 15 - 12 м.; Демонтаж трубопровода Д 20 - 10 м.; Монтаж трубопровода Д 20 - 10 м.; Демонтаж трубопровода Д 25 - 8 м.; Монтаж трубопровода Д 25 - 8 м.; Демонтаж трубопровода Д 32 - 6м.; Монтаж трубопровода Д 32 - 6 м.; Демонтаж трубопровода Д 57 - 8 м.; Монтаж трубопровода Д 57 - 8 м.; Демонтаж трубопровода Д 76 - 6 м.; Монтаж тр-да 6м </t>
  </si>
  <si>
    <t>Установка ограждения газонов подъезды 3,9,10: Монтаж опорных констукций: изготовление столбиков, приваривание пластин - 0,042 т.; Сверление отверстий: в пластинах - 120 шт.; Рытье ям вручную для установки стоек и столбов глубиной 0,4 м. - 20 шт.; Крепление деревянных заборов: штакетных - 22 кв.м.; Рытье ям вручную для установки стоек и столбов глубиной 0,4 м. - 18 шт.; Крепление деревянных заборов: штакетных - 12,8 кв.м.; Простая окраска масляными составами по дереву: огражения - 12,8 кв.м.; Установка патронов - 4 шт. подвал; Монтаж провода - 17 п.м.; Монтаж выкл. - 1 шт. в подвале</t>
  </si>
  <si>
    <t>Замена кабеля - 8 п.м.; Замена ламп - 2 шт. подъезд 3</t>
  </si>
  <si>
    <t>КНС (кв. 442-438): Демонтаж трубопровода КНС Д 50 - 7 м.; Монтаж трубопровода КНС Д 50 - 7 м.; Монтаж тройников ПП 50*50*90 - 2 шт.; Монтаж отводов ПП 50*45 - 2 шт.; КНС Д110 (подвал): Демонтаж трубопровода КНС Д 124 - 2 м., Монтаж трубопровода КНС ПП Д 110 - 2м., Монтаж перехода с ПП на чуг - 2 шт., Монтаж тройника ПП 110*110*45 - 1 шт., Монтаж отводов 110*45 - 2 шт., Патрубок компенсац. монтаж - 1 шт.; КНС Д 110 (кв.247): Демонтаж трубопровода КНС Д 124 - 3 м., Монтаж трубопровода КНС Д 110 - 3 м., Монтаж патрубка компенс 110 - 2 шт., Монтаж перехода с ПП 110 на чуг 124 - 1 шт., Монтаж ревизии ПП Д 110 - 1 шт., Монтаж манжеты резин Д 110 - 1 шт., ГВС кв. 338-342: Демонтаж трубопровода ГВС Д 32 - 4 м., Монтаж трубопровода ГВС Д 32 - 4 м., Монтаж пеехода ПП 40*32 - 1 шт., Монтаж угольника ПП 32-90 - 4 шт., Монтаж тройников 32*20*32 - 2 шт., Монтаж муфты ПП 20*1/2 нар. - 2 шт. ; Замена выкл. - 2 шт. в кв. 152, Замена кабеля - 8 п.м., Замена ламп - 2 шт. подъезд 3,10, Замена лампы - 1 шт. в кв. 244</t>
  </si>
  <si>
    <t>Замена ламп - 10 шт. подъезд 2; Замена выкл. - 1 шт. в кв. 278; Замена патрона - 1 шт. в кв. 401</t>
  </si>
  <si>
    <t>Установка сжима - 1 шт. в кв. 160; Замена контактов вставкодержателя - 2 шт. подъезд 3; Монтаж узла учета - 1 шт. подъезд 1; Протягивание провода в трубу - 11 п.м.; Монтаж держателей - 10 шт.; Монтаж провода в рукаве - 11 п.м. подъезд 9; Произведен демонтаж патронов - 6 шт.; Монтаж светильников - 6 шт.; сверление отверстий; Монтаж коробок; Держатель - 18 шт.; Скрутка - 12 шт.; Изолента - 1 ши. подъезды 1,2,3,4,5,7; Демонтаж трубы - 12 п.м.; демонтаж патронов - 2 шт.; Монтаж светильника - 2 шт.; Сверление отверстий - 20 шт.; Монтаж выключателя - 1 шт.; Монтаж держателя; Монтаж кабеля в гофру подъезд 7; Монтаж светильника - 1 шт.; Затаскивание в рукав провода - 10 п.м.; Монтаж держателя с защелкой - 12 шт.; Монтаж провода - 10 п.м.; Скрутка - 4 шт. подъезд 11; Монтаж светильников - 8 шт.; Установка светильников - 8 шт.; Сверление ответвлений - 20 шт. подъезд 9; Монтаж светильников - 2 шт.; Установка светильников - 2 шт.; Сверление ответвлений - 4 шт. подъезд 9</t>
  </si>
  <si>
    <t>Замена выключателя - 1 шт.; замена патрона 1 шт. в кв. 178 ; Замена патрона - 1 шт. подъезд; Замена выключателя - 1 шт. в кв. 298; Замена патрона - 1 т. в кв. 57</t>
  </si>
  <si>
    <t>Виды работ</t>
  </si>
  <si>
    <t>Адрес: 5 мкр., дом  3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</si>
</sst>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5" fillId="0" borderId="1" xfId="4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2" xfId="4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6" fontId="5" fillId="0" borderId="3" xfId="4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5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7" fillId="0" borderId="4" xfId="4" applyNumberFormat="1" applyFont="1" applyBorder="1" applyAlignment="1">
      <alignment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3" xfId="1"/>
    <cellStyle name="Обычный_3-20а" xfId="3"/>
    <cellStyle name="Обычный_5-3" xfId="4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D40" sqref="D40"/>
    </sheetView>
  </sheetViews>
  <sheetFormatPr defaultRowHeight="15"/>
  <cols>
    <col min="1" max="1" width="38.140625" customWidth="1"/>
    <col min="2" max="2" width="28.140625" customWidth="1"/>
    <col min="3" max="3" width="15.140625" customWidth="1"/>
    <col min="4" max="4" width="45.7109375" customWidth="1"/>
    <col min="5" max="5" width="14.85546875" customWidth="1"/>
    <col min="6" max="6" width="48.85546875" customWidth="1"/>
    <col min="7" max="7" width="23.42578125" customWidth="1"/>
    <col min="8" max="8" width="29.28515625" customWidth="1"/>
    <col min="9" max="9" width="38.85546875" customWidth="1"/>
    <col min="10" max="10" width="35.85546875" customWidth="1"/>
    <col min="11" max="11" width="22.5703125" customWidth="1"/>
    <col min="12" max="12" width="13.7109375" customWidth="1"/>
    <col min="13" max="13" width="19.140625" customWidth="1"/>
    <col min="14" max="14" width="24.85546875" customWidth="1"/>
    <col min="15" max="15" width="16.5703125" customWidth="1"/>
  </cols>
  <sheetData>
    <row r="1" spans="1:15" ht="15.7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4" t="s">
        <v>41</v>
      </c>
      <c r="B3" s="24"/>
      <c r="C3" s="24" t="s">
        <v>40</v>
      </c>
      <c r="D3" s="24" t="s">
        <v>39</v>
      </c>
      <c r="E3" s="24" t="s">
        <v>38</v>
      </c>
      <c r="F3" s="24" t="s">
        <v>37</v>
      </c>
      <c r="G3" s="8" t="s">
        <v>36</v>
      </c>
      <c r="H3" s="8" t="s">
        <v>35</v>
      </c>
      <c r="I3" s="8" t="s">
        <v>34</v>
      </c>
      <c r="J3" s="8" t="s">
        <v>33</v>
      </c>
      <c r="K3" s="8" t="s">
        <v>32</v>
      </c>
      <c r="L3" s="8" t="s">
        <v>31</v>
      </c>
      <c r="M3" s="8" t="s">
        <v>30</v>
      </c>
      <c r="N3" s="8" t="s">
        <v>29</v>
      </c>
      <c r="O3" s="23" t="s">
        <v>28</v>
      </c>
    </row>
    <row r="4" spans="1:15" ht="108.75" customHeight="1">
      <c r="A4" s="22" t="s">
        <v>27</v>
      </c>
      <c r="B4" s="33" t="s">
        <v>26</v>
      </c>
      <c r="C4" s="10">
        <v>567</v>
      </c>
      <c r="D4" s="9">
        <v>18341</v>
      </c>
      <c r="E4" s="37">
        <v>218</v>
      </c>
      <c r="F4" s="35">
        <f>4749+750</f>
        <v>5499</v>
      </c>
      <c r="G4" s="35">
        <v>5343</v>
      </c>
      <c r="H4" s="37">
        <f>15940+1204</f>
        <v>17144</v>
      </c>
      <c r="I4" s="37">
        <v>54610</v>
      </c>
      <c r="J4" s="36">
        <v>21168</v>
      </c>
      <c r="K4" s="11">
        <v>14190</v>
      </c>
      <c r="L4" s="35">
        <v>57929</v>
      </c>
      <c r="M4" s="35">
        <v>7334</v>
      </c>
      <c r="N4" s="34">
        <v>15855</v>
      </c>
      <c r="O4" s="6">
        <f>SUM(C4:N4)</f>
        <v>218198</v>
      </c>
    </row>
    <row r="5" spans="1:15" ht="409.5" customHeight="1">
      <c r="A5" s="22" t="s">
        <v>59</v>
      </c>
      <c r="B5" s="33"/>
      <c r="C5" s="10" t="s">
        <v>58</v>
      </c>
      <c r="D5" s="32" t="s">
        <v>57</v>
      </c>
      <c r="E5" s="31" t="s">
        <v>56</v>
      </c>
      <c r="F5" s="31" t="s">
        <v>55</v>
      </c>
      <c r="G5" s="19" t="s">
        <v>54</v>
      </c>
      <c r="H5" s="20" t="s">
        <v>53</v>
      </c>
      <c r="I5" s="19" t="s">
        <v>52</v>
      </c>
      <c r="J5" s="19" t="s">
        <v>51</v>
      </c>
      <c r="K5" s="18" t="s">
        <v>50</v>
      </c>
      <c r="L5" s="30" t="s">
        <v>49</v>
      </c>
      <c r="M5" s="30" t="s">
        <v>48</v>
      </c>
      <c r="N5" s="30" t="s">
        <v>47</v>
      </c>
      <c r="O5" s="6"/>
    </row>
    <row r="6" spans="1:15" ht="31.5" customHeight="1">
      <c r="A6" s="22" t="s">
        <v>46</v>
      </c>
      <c r="B6" s="21"/>
      <c r="C6" s="21">
        <v>3840.59</v>
      </c>
      <c r="D6" s="21">
        <v>16260.07</v>
      </c>
      <c r="E6" s="9">
        <v>1002.75</v>
      </c>
      <c r="F6" s="29">
        <f>7217.06+4899.26</f>
        <v>12116.32</v>
      </c>
      <c r="G6" s="29">
        <v>1516.66</v>
      </c>
      <c r="H6" s="29">
        <v>631.27</v>
      </c>
      <c r="I6" s="28">
        <v>107142.98</v>
      </c>
      <c r="J6" s="28">
        <v>2582.7199999999998</v>
      </c>
      <c r="K6" s="27">
        <v>307.89</v>
      </c>
      <c r="L6" s="28">
        <v>72941.47</v>
      </c>
      <c r="M6" s="27">
        <v>3328.74</v>
      </c>
      <c r="N6" s="26">
        <v>16876.830000000002</v>
      </c>
      <c r="O6" s="6">
        <f>SUM(B6:N6)</f>
        <v>238548.28999999998</v>
      </c>
    </row>
    <row r="7" spans="1:15" ht="31.5">
      <c r="A7" s="22" t="s">
        <v>45</v>
      </c>
      <c r="B7" s="10" t="s">
        <v>44</v>
      </c>
      <c r="C7" s="10">
        <v>3208.48</v>
      </c>
      <c r="D7" s="10">
        <v>990</v>
      </c>
      <c r="E7" s="9">
        <v>1980</v>
      </c>
      <c r="F7" s="9">
        <v>1555.62</v>
      </c>
      <c r="G7" s="9">
        <v>1218.8</v>
      </c>
      <c r="H7" s="9">
        <v>1522.4</v>
      </c>
      <c r="I7" s="9">
        <v>1828.2</v>
      </c>
      <c r="J7" s="9">
        <v>1370.6</v>
      </c>
      <c r="K7" s="9">
        <v>1155</v>
      </c>
      <c r="L7" s="9">
        <v>1320</v>
      </c>
      <c r="M7" s="9">
        <v>2404.29</v>
      </c>
      <c r="N7" s="9"/>
      <c r="O7" s="14">
        <f>SUM(C7:N7)</f>
        <v>18553.39</v>
      </c>
    </row>
    <row r="8" spans="1:15" ht="78.75">
      <c r="A8" s="21" t="s">
        <v>43</v>
      </c>
      <c r="B8" s="10"/>
      <c r="C8" s="10">
        <f>22303*4.1</f>
        <v>91442.299999999988</v>
      </c>
      <c r="D8" s="10">
        <f>22303*4.1</f>
        <v>91442.299999999988</v>
      </c>
      <c r="E8" s="10">
        <f>22303*4.1</f>
        <v>91442.299999999988</v>
      </c>
      <c r="F8" s="10">
        <f>22303*4.1</f>
        <v>91442.299999999988</v>
      </c>
      <c r="G8" s="10">
        <f>22303*4.1</f>
        <v>91442.299999999988</v>
      </c>
      <c r="H8" s="10">
        <f>22303*4.1</f>
        <v>91442.299999999988</v>
      </c>
      <c r="I8" s="10">
        <f>22303*4.1</f>
        <v>91442.299999999988</v>
      </c>
      <c r="J8" s="10">
        <f>22303*4.1</f>
        <v>91442.299999999988</v>
      </c>
      <c r="K8" s="10">
        <f>22303*4.1</f>
        <v>91442.299999999988</v>
      </c>
      <c r="L8" s="10">
        <v>91442.3</v>
      </c>
      <c r="M8" s="10">
        <v>91442.3</v>
      </c>
      <c r="N8" s="10">
        <v>91442.3</v>
      </c>
      <c r="O8" s="6">
        <f>SUM(C8:N8)</f>
        <v>1097307.6000000001</v>
      </c>
    </row>
    <row r="9" spans="1:15" ht="15.75">
      <c r="A9" s="7" t="s">
        <v>8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1572607.28</v>
      </c>
    </row>
    <row r="10" spans="1:15" ht="15.75">
      <c r="A10" s="25" t="s">
        <v>42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24" t="s">
        <v>41</v>
      </c>
      <c r="B12" s="24"/>
      <c r="C12" s="24" t="s">
        <v>40</v>
      </c>
      <c r="D12" s="24" t="s">
        <v>39</v>
      </c>
      <c r="E12" s="24" t="s">
        <v>38</v>
      </c>
      <c r="F12" s="24" t="s">
        <v>37</v>
      </c>
      <c r="G12" s="8" t="s">
        <v>36</v>
      </c>
      <c r="H12" s="8" t="s">
        <v>35</v>
      </c>
      <c r="I12" s="8" t="s">
        <v>34</v>
      </c>
      <c r="J12" s="8" t="s">
        <v>33</v>
      </c>
      <c r="K12" s="8" t="s">
        <v>32</v>
      </c>
      <c r="L12" s="8" t="s">
        <v>31</v>
      </c>
      <c r="M12" s="8" t="s">
        <v>30</v>
      </c>
      <c r="N12" s="8" t="s">
        <v>29</v>
      </c>
      <c r="O12" s="23" t="s">
        <v>28</v>
      </c>
    </row>
    <row r="13" spans="1:15" ht="90.75" customHeight="1">
      <c r="A13" s="22" t="s">
        <v>27</v>
      </c>
      <c r="B13" s="10" t="s">
        <v>26</v>
      </c>
      <c r="C13" s="9">
        <v>78284</v>
      </c>
      <c r="D13" s="9">
        <v>78284</v>
      </c>
      <c r="E13" s="9">
        <v>78284</v>
      </c>
      <c r="F13" s="9">
        <v>78284</v>
      </c>
      <c r="G13" s="9">
        <v>78284</v>
      </c>
      <c r="H13" s="9">
        <v>78284</v>
      </c>
      <c r="I13" s="9">
        <v>78284</v>
      </c>
      <c r="J13" s="9">
        <v>78284</v>
      </c>
      <c r="K13" s="9">
        <v>78284</v>
      </c>
      <c r="L13" s="9">
        <v>78284</v>
      </c>
      <c r="M13" s="9">
        <v>78284</v>
      </c>
      <c r="N13" s="9">
        <v>78284</v>
      </c>
      <c r="O13" s="6">
        <f>SUM(C13:N13)</f>
        <v>939408</v>
      </c>
    </row>
    <row r="14" spans="1:15" ht="38.25" customHeight="1">
      <c r="A14" s="22" t="s">
        <v>25</v>
      </c>
      <c r="B14" s="10" t="s">
        <v>24</v>
      </c>
      <c r="C14" s="21"/>
      <c r="D14" s="21"/>
      <c r="E14" s="21"/>
      <c r="F14" s="21">
        <v>14000</v>
      </c>
      <c r="G14" s="19"/>
      <c r="H14" s="20"/>
      <c r="I14" s="19"/>
      <c r="J14" s="19"/>
      <c r="K14" s="18"/>
      <c r="L14" s="19"/>
      <c r="M14" s="18"/>
      <c r="N14" s="17"/>
      <c r="O14" s="6">
        <f>SUM(C14:N14)</f>
        <v>14000</v>
      </c>
    </row>
    <row r="15" spans="1:15" ht="15.75">
      <c r="A15" s="12" t="s">
        <v>23</v>
      </c>
      <c r="B15" s="10"/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112361.57</v>
      </c>
    </row>
    <row r="16" spans="1:15" ht="15.75">
      <c r="A16" s="15" t="s">
        <v>22</v>
      </c>
      <c r="C16" s="10"/>
      <c r="D16" s="10"/>
      <c r="E16" s="10"/>
      <c r="F16" s="10"/>
      <c r="G16" s="8"/>
      <c r="H16" s="8"/>
      <c r="I16" s="9"/>
      <c r="J16" s="9"/>
      <c r="K16" s="8"/>
      <c r="L16" s="1"/>
      <c r="M16" s="16"/>
      <c r="N16" s="9"/>
      <c r="O16" s="14">
        <v>482228.18</v>
      </c>
    </row>
    <row r="17" spans="1:15" ht="15.75">
      <c r="A17" s="15" t="s">
        <v>21</v>
      </c>
      <c r="B17" s="10" t="s">
        <v>20</v>
      </c>
      <c r="C17" s="10">
        <f>398*4</f>
        <v>1592</v>
      </c>
      <c r="D17" s="10">
        <f>398*4</f>
        <v>1592</v>
      </c>
      <c r="E17" s="10">
        <f>398*4</f>
        <v>1592</v>
      </c>
      <c r="F17" s="10">
        <f>398*4</f>
        <v>1592</v>
      </c>
      <c r="G17" s="10">
        <f>398*4</f>
        <v>1592</v>
      </c>
      <c r="H17" s="10">
        <f>398*4</f>
        <v>1592</v>
      </c>
      <c r="I17" s="10">
        <f>398*4</f>
        <v>1592</v>
      </c>
      <c r="J17" s="10">
        <f>398*4</f>
        <v>1592</v>
      </c>
      <c r="K17" s="10">
        <f>398*4</f>
        <v>1592</v>
      </c>
      <c r="L17" s="10">
        <v>1592</v>
      </c>
      <c r="M17" s="10">
        <v>1592</v>
      </c>
      <c r="N17" s="10">
        <v>1592</v>
      </c>
      <c r="O17" s="14">
        <f>SUM(C17:N17)</f>
        <v>19104</v>
      </c>
    </row>
    <row r="18" spans="1:15" ht="15.75">
      <c r="A18" s="12" t="s">
        <v>19</v>
      </c>
      <c r="B18" s="10"/>
      <c r="C18" s="10">
        <f>22303*0.2</f>
        <v>4460.6000000000004</v>
      </c>
      <c r="D18" s="10">
        <f>22303*0.2</f>
        <v>4460.6000000000004</v>
      </c>
      <c r="E18" s="10">
        <f>22303*0.2</f>
        <v>4460.6000000000004</v>
      </c>
      <c r="F18" s="10">
        <f>22303*0.2</f>
        <v>4460.6000000000004</v>
      </c>
      <c r="G18" s="10">
        <f>22303*0.2</f>
        <v>4460.6000000000004</v>
      </c>
      <c r="H18" s="10">
        <f>22303*0.2</f>
        <v>4460.6000000000004</v>
      </c>
      <c r="I18" s="10">
        <f>22303*0.2</f>
        <v>4460.6000000000004</v>
      </c>
      <c r="J18" s="10">
        <f>22303*0.2</f>
        <v>4460.6000000000004</v>
      </c>
      <c r="K18" s="10">
        <f>22303*0.2</f>
        <v>4460.6000000000004</v>
      </c>
      <c r="L18" s="10">
        <v>4460</v>
      </c>
      <c r="M18" s="10">
        <v>4460</v>
      </c>
      <c r="N18" s="10">
        <v>4460</v>
      </c>
      <c r="O18" s="14">
        <f>SUM(C18:N18)</f>
        <v>53525.399999999994</v>
      </c>
    </row>
    <row r="19" spans="1:15" ht="30.75" customHeight="1">
      <c r="A19" s="12" t="s">
        <v>18</v>
      </c>
      <c r="B19" s="10" t="s">
        <v>17</v>
      </c>
      <c r="C19" s="10"/>
      <c r="D19" s="10"/>
      <c r="E19" s="10"/>
      <c r="F19" s="10"/>
      <c r="G19" s="8"/>
      <c r="H19" s="11">
        <v>165993</v>
      </c>
      <c r="I19" s="8">
        <v>98500</v>
      </c>
      <c r="J19" s="13"/>
      <c r="K19" s="8"/>
      <c r="L19" s="9"/>
      <c r="M19" s="9"/>
      <c r="N19" s="8"/>
      <c r="O19" s="6">
        <f>SUM(C19:N19)</f>
        <v>264493</v>
      </c>
    </row>
    <row r="20" spans="1:15" ht="31.5">
      <c r="A20" s="12" t="s">
        <v>12</v>
      </c>
      <c r="B20" s="10" t="s">
        <v>16</v>
      </c>
      <c r="C20" s="10">
        <v>55088</v>
      </c>
      <c r="D20" s="10">
        <v>55088</v>
      </c>
      <c r="E20" s="10">
        <v>55088</v>
      </c>
      <c r="F20" s="10">
        <v>55088</v>
      </c>
      <c r="G20" s="10">
        <v>55088</v>
      </c>
      <c r="H20" s="10">
        <v>55088</v>
      </c>
      <c r="I20" s="10"/>
      <c r="J20" s="10"/>
      <c r="K20" s="10"/>
      <c r="L20" s="10"/>
      <c r="M20" s="10"/>
      <c r="N20" s="10"/>
      <c r="O20" s="6">
        <f>SUM(C20:N20)</f>
        <v>330528</v>
      </c>
    </row>
    <row r="21" spans="1:15" ht="15.75">
      <c r="A21" s="12" t="s">
        <v>15</v>
      </c>
      <c r="B21" s="10" t="s">
        <v>14</v>
      </c>
      <c r="C21" s="10">
        <v>14430.78</v>
      </c>
      <c r="D21" s="10"/>
      <c r="E21" s="10"/>
      <c r="F21" s="10"/>
      <c r="G21" s="8"/>
      <c r="H21" s="11"/>
      <c r="I21" s="8"/>
      <c r="J21" s="13"/>
      <c r="K21" s="8"/>
      <c r="L21" s="9"/>
      <c r="M21" s="9"/>
      <c r="N21" s="8"/>
      <c r="O21" s="6">
        <f>SUM(C21:N21)</f>
        <v>14430.78</v>
      </c>
    </row>
    <row r="22" spans="1:15" ht="30" customHeight="1">
      <c r="A22" s="12" t="s">
        <v>13</v>
      </c>
      <c r="B22" s="10"/>
      <c r="C22" s="10"/>
      <c r="D22" s="10"/>
      <c r="E22" s="10"/>
      <c r="F22" s="10"/>
      <c r="G22" s="8"/>
      <c r="H22" s="11"/>
      <c r="I22" s="8"/>
      <c r="J22" s="13">
        <v>5000</v>
      </c>
      <c r="K22" s="8"/>
      <c r="L22" s="9"/>
      <c r="M22" s="9"/>
      <c r="N22" s="8"/>
      <c r="O22" s="6">
        <f>SUM(C22:N22)</f>
        <v>5000</v>
      </c>
    </row>
    <row r="23" spans="1:15" ht="63" customHeight="1">
      <c r="A23" s="12" t="s">
        <v>12</v>
      </c>
      <c r="B23" s="10" t="s">
        <v>11</v>
      </c>
      <c r="C23" s="10"/>
      <c r="D23" s="10"/>
      <c r="E23" s="10"/>
      <c r="F23" s="10"/>
      <c r="G23" s="8"/>
      <c r="H23" s="11"/>
      <c r="I23" s="10">
        <v>55088</v>
      </c>
      <c r="J23" s="10">
        <v>55088</v>
      </c>
      <c r="K23" s="10">
        <v>55088</v>
      </c>
      <c r="L23" s="9">
        <v>55088</v>
      </c>
      <c r="M23" s="9">
        <v>55088</v>
      </c>
      <c r="N23" s="8">
        <v>55088</v>
      </c>
      <c r="O23" s="6">
        <f>SUM(C23:N23)</f>
        <v>330528</v>
      </c>
    </row>
    <row r="24" spans="1:15" ht="63" customHeight="1">
      <c r="A24" s="12" t="s">
        <v>10</v>
      </c>
      <c r="B24" s="10" t="s">
        <v>9</v>
      </c>
      <c r="C24" s="10"/>
      <c r="D24" s="10"/>
      <c r="E24" s="10"/>
      <c r="F24" s="10"/>
      <c r="G24" s="8"/>
      <c r="H24" s="11"/>
      <c r="I24" s="10">
        <v>1694.92</v>
      </c>
      <c r="J24" s="10"/>
      <c r="K24" s="10"/>
      <c r="L24" s="9"/>
      <c r="M24" s="9"/>
      <c r="N24" s="8"/>
      <c r="O24" s="6">
        <f>SUM(C24:N24)</f>
        <v>1694.92</v>
      </c>
    </row>
    <row r="25" spans="1:15" ht="15.75">
      <c r="A25" s="7" t="s">
        <v>8</v>
      </c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>
        <f>O23+O22+O21+O20+O19+O18+O17+O16+O15+O14+O13+O9+O24</f>
        <v>4139909.13</v>
      </c>
    </row>
    <row r="27" spans="1:15" ht="15.75">
      <c r="A27" s="2"/>
      <c r="B27" s="3" t="s">
        <v>7</v>
      </c>
      <c r="C27" s="3" t="s">
        <v>6</v>
      </c>
    </row>
    <row r="28" spans="1:15" ht="15.75">
      <c r="A28" s="2" t="s">
        <v>5</v>
      </c>
      <c r="B28" s="6">
        <v>4409134.9800000004</v>
      </c>
      <c r="C28" s="3">
        <v>4494462.71</v>
      </c>
    </row>
    <row r="29" spans="1:15" ht="15.75">
      <c r="A29" s="2" t="s">
        <v>4</v>
      </c>
      <c r="B29" s="5">
        <v>33594.5</v>
      </c>
      <c r="C29" s="5">
        <v>26707.15</v>
      </c>
    </row>
    <row r="30" spans="1:15" ht="15.75">
      <c r="A30" s="2" t="s">
        <v>3</v>
      </c>
      <c r="B30" s="4"/>
      <c r="C30" s="4">
        <v>307359.77</v>
      </c>
    </row>
    <row r="31" spans="1:15" ht="15.75">
      <c r="A31" s="2" t="s">
        <v>2</v>
      </c>
      <c r="B31" s="2"/>
      <c r="C31" s="3">
        <v>688682.79</v>
      </c>
    </row>
    <row r="32" spans="1:15" ht="15.75">
      <c r="A32" s="2" t="s">
        <v>1</v>
      </c>
      <c r="B32" s="2"/>
      <c r="C32" s="1">
        <v>22303</v>
      </c>
    </row>
    <row r="33" spans="1:3" ht="15.75">
      <c r="A33" s="2" t="s">
        <v>0</v>
      </c>
      <c r="B33" s="2"/>
      <c r="C33" s="1">
        <v>398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rowBreaks count="2" manualBreakCount="2">
    <brk id="9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5-3</vt:lpstr>
      <vt:lpstr>'5-3'!Область_печати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2019-04-16T05:03:31Z</dcterms:created>
  <dcterms:modified xsi:type="dcterms:W3CDTF">2019-04-16T05:03:44Z</dcterms:modified>
</cp:coreProperties>
</file>