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5-3 посл" sheetId="1" r:id="rId1"/>
  </sheets>
  <definedNames>
    <definedName name="_xlnm.Print_Area" localSheetId="0">'5-3 посл'!$A$1:$O$29</definedName>
  </definedNames>
  <calcPr calcId="124519"/>
</workbook>
</file>

<file path=xl/calcChain.xml><?xml version="1.0" encoding="utf-8"?>
<calcChain xmlns="http://schemas.openxmlformats.org/spreadsheetml/2006/main">
  <c r="C4" i="1"/>
  <c r="E4"/>
  <c r="G4"/>
  <c r="H4"/>
  <c r="J4"/>
  <c r="M4"/>
  <c r="N4"/>
  <c r="O4"/>
  <c r="O6"/>
  <c r="O7"/>
  <c r="C8"/>
  <c r="D8"/>
  <c r="E8"/>
  <c r="F8"/>
  <c r="G8"/>
  <c r="H8"/>
  <c r="I8"/>
  <c r="J8"/>
  <c r="K8"/>
  <c r="L8"/>
  <c r="M8"/>
  <c r="N8"/>
  <c r="O8"/>
  <c r="O9"/>
  <c r="O13"/>
  <c r="O14"/>
  <c r="O15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O19"/>
  <c r="O20"/>
  <c r="O21"/>
  <c r="O22"/>
  <c r="O23"/>
  <c r="O24"/>
  <c r="C29"/>
</calcChain>
</file>

<file path=xl/sharedStrings.xml><?xml version="1.0" encoding="utf-8"?>
<sst xmlns="http://schemas.openxmlformats.org/spreadsheetml/2006/main" count="78" uniqueCount="61">
  <si>
    <t xml:space="preserve">фин лифт 14430,78 в программе 1С в январе 18г. </t>
  </si>
  <si>
    <t>л/сч</t>
  </si>
  <si>
    <t xml:space="preserve">площадь </t>
  </si>
  <si>
    <t xml:space="preserve">Остаток на начало 01.01.2018г.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</si>
  <si>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</si>
  <si>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</si>
  <si>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</si>
  <si>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</si>
  <si>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</si>
  <si>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"Водокомплект"</t>
  </si>
  <si>
    <t>Чистка и промывка канализационных выпусков</t>
  </si>
  <si>
    <t>Плотников Д. И.</t>
  </si>
  <si>
    <t>Косметический ремонт подъезда многоквартирного жилого дома</t>
  </si>
  <si>
    <t>ФинЛифт ООО</t>
  </si>
  <si>
    <t xml:space="preserve">Прокладка провода в шахте лифта; Ремонт обрамления ДШ 1,6,7,8 этажей лифта № К - 1315, п. 7; Замена створки дверей шахты, п. 12 </t>
  </si>
  <si>
    <t>ИП Соколов А.В.</t>
  </si>
  <si>
    <t>Услуги по благоустройству территории</t>
  </si>
  <si>
    <t>ООО "Дорсервис"</t>
  </si>
  <si>
    <t>Ремонт кровли в доме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</si>
  <si>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</si>
  <si>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</si>
  <si>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</si>
  <si>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</si>
  <si>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</si>
  <si>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Оганисян С.В.</t>
  </si>
  <si>
    <t>Уборка снега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</si>
  <si>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</si>
  <si>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</si>
  <si>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</si>
  <si>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</si>
  <si>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</si>
  <si>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</si>
  <si>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</si>
  <si>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</si>
  <si>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</si>
  <si>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</si>
  <si>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</si>
  <si>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</si>
  <si>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</si>
  <si>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</si>
  <si>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</si>
  <si>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</si>
  <si>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3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</si>
  <si>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</si>
  <si>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</si>
  <si>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</si>
  <si>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</si>
  <si>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Замена ламп накаливания - 2 шт. в кв. 133; подвал: Смена задвижки Д 80 - 2 шт.; Смена задвижки Д 50 - 2 шт.; Демонтаж трубопровода Д 57 - 8 м.; Монтаж трубопровода Д 57 - 8 м.; Смена вентилей Д 15 - 10 шт.; Смена вентилей Д 25 - 6 шт.; Смена сгонов Д 20 - 6 шт.; Демонтаж трубопроводов Д 25 - 30 м.; Монтаж трубопровода Д 32 - 30 м.;  КНС Д 110 подвал кв. 341: Демонтаж трубопровода - 8 м.; Монтаж трубопровода - 8 м.</t>
  </si>
  <si>
    <t>Смена вентилей Д 32 - 5 шт.; Смена вентилей Д 20 - 8 шт.; Демонтаж трубопроводов Д 32 - 26 м.; Монтаж трубопроводов Д 32 - 12 м.; Монтаж трубопроводов ПП Д 25 - 14 м.; Демонтаж трубопроводов Д 20 - 10 м.; Монтаж трубопроводов ПП Д 20 - 10 м. в подвале; Монтаж провода - 160 п.м. в подвале</t>
  </si>
  <si>
    <t>Замена выкл. - 2 шт. в кв. 375; Замена выкл. - 2 шт. в кв. 167; Замена ламп - 3 шт. подъезд 4,5,8</t>
  </si>
  <si>
    <t xml:space="preserve">Замена патрона - 1 шт.; Замена ламп - 9 шт.; Замена "стекла" плафона - 1 шт. в под. 1-12; Замена дефектных выкл. - 27 шт.; Замена выкл. автомат. - 22 шт.; Замена сжимов - 6 шт.; Установка рейки - 3 шт.; Скрутка - 12 шт. подъезд 1; Замена дефектных выкл. - 5 шт.; Замена автомат. - 16 шт.; Замена сжимов - 3 шт.; Установка рейки - 4 шт. подъезд 2; Монтаж сжимов - 2 шт. в кв. 37,38; Замена выкл. - 1 шт. в кв. 2 </t>
  </si>
  <si>
    <t xml:space="preserve">Замена выключат. - 2 шт. в кв. 56; Покраска дет. оборудования: Окраска эмал. состав. по дереву - 12,68 кв.м.; Покраска ограждения дет. площ. окраска масл. составами труб - 45 кв.м.; Ремонт контейнеров: Крепление стенок контей. в угол. 45*45 - 0,04 т.; Укрепление боков. стенки контейнер.: Монтаж опорных конструкций - 0,03 т.; Установка ограждения газона, Установка метал. столбиков - 12 шт.; Крепление штакетника к столб. - 9,6 кв.м.; Окраска масляными составами ранее окрашенных поверх. труб за 1 раз - 1,7 кв.м.; Простая окраска масляными составами по дереву, штакетника - 19,2 кв.м.  </t>
  </si>
  <si>
    <t>Замена выкл. - 2 шт. в кв. 180; Замена светодиод. ламп - 1 шт. в кв. 46; Замена ламп - 2 шт. подъезд 4; Проведен монтаж провода - 16 п.м. в подвае; Замена выкл. - 2 шт.; Замена выкл. - 1 шт.; Монтаж дист. рейки - 0,2 п.м.; Замена провода - 2 п.м. в к в. 164</t>
  </si>
  <si>
    <t>Смена задвижек Д 80 - 2 шт.; Смена задвижек Д50 - 4 шт.; Смена задвижек Д 100 - 1 шт.; Смена кранов Д 15 - 20 - 20 шт.; Смена сгонов Д 15 - 20 - 18 шт.; Демонтаж трубопровода Д 57 ст - 4 м.; Монтаж трубопровода Д 57 ст - 4 м.; Демонтаж трубопровода Д 16 ст - 8 м.; Монтаж трубопровода Д 15 ст. - 8 м.; Демонтаж трубопровода Д 40 ст. - 10 м.; Монтаж трубопровода Д 40 ст - 10 м.; Смена сгонов Д 32 - 4 шт. в подвале; Замена ламп - 11 шт. в подъезды 9,10,11; Замена вилки и розетки разьема силового кабеля на компрессор подъезд 1; Замена патрона - 1 шт. в кв. 242</t>
  </si>
  <si>
    <t>ГВС: Демонтаж трубопровода ГВС Д 89 Ст - 6 м.; Монтаж трубопровода ПП Д 90 - 6 м.; отопление: Смена задвижек Д 50 - 4 шт.; Смена задвижек Д 80 - 2 шт. подъезд 7; Отопление в подвале: Демонтаж вентилей - 12 шт.; Смена сгонов - 12 шт.; Монтаж вентилей - 12 шт.; Замена плавкой вставки - 2 шт. ВРУ; Замена выкл. - 1 шт. в кв. 401; Замена выкл. - 2 шт. в кв. 302,322; Замена выкл. - 1 шт. в кв. 96; Изготовление удлинителя переноски с розетки в подвале</t>
  </si>
  <si>
    <t>Устранение обрыва провода; Замена плавкого предохранителя - 2 шт.; Установка сжима - 1 шт. подъезд 3</t>
  </si>
  <si>
    <t>Замена ламп - 2 шт. в 3 подъезде; Замена патрона - 1 шт. в кв. 330; Демонтаж трубопровода ГВС - 4 м.; Монтаж трубопровода - 4 м.; Демонтаж трубопровода - 6 м.; Монтаж трубопровода - 6 м. в кв. 8 и подвал</t>
  </si>
  <si>
    <t>Замена патрона - 1 шт. в кв. 382; Замена патронов - 2 шт.; Замена лампы - 2 шт. в кв. 277; Демонтаж патронов - 10 шт.; Монтаж светильников - 10 шт.; Установка ламп - 10 шт.; Замена выкл. - 1 шт.в подъезде; Монтаж светильника - 11 шт.; Установка ламп - 11 шт.; Монтаж провода - 4 п.м.; Установка скруток - 20 шт. в подъезде</t>
  </si>
  <si>
    <t>Остекление подъездов - 5 кв.м. в 3,8,9,10 под.; Замена выключателя автомат. - 2 шт. в кв. 117; ГВС Демонтаж трубопровода ГВС и ХВС Д 32 - 12 метров; Монтаж трубопровода ГВС Д 15 - 2 метра; Монтаж трубопровода ГВС Д 32 - 12 метров; Монтаж трубопровода ГВс Д 20 - 2 метра; Отопление Демонтаж трубопровода Д 57 - 12 метров; Монтаж трубопровода Д 57 - 12 метров; Демонтаж трубопровода Д 20 - 6 метров; Монтаж трубопроводов Д 20 -+ 6 метров; Смена сгонов Д 15 - 20 - 10 шт.; Смена кранов Д 15 - 20 - 10 шт.</t>
  </si>
  <si>
    <t>Виды работ</t>
  </si>
  <si>
    <t>Адрес: 5 мкр., дом  3 2017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</si>
</sst>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/>
    </xf>
    <xf numFmtId="165" fontId="5" fillId="0" borderId="1" xfId="4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6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5" fillId="0" borderId="2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6" fontId="5" fillId="0" borderId="1" xfId="4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166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165" fontId="5" fillId="0" borderId="3" xfId="5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0" fontId="5" fillId="0" borderId="1" xfId="6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3" xfId="1"/>
    <cellStyle name="Обычный_3-20а" xfId="4"/>
    <cellStyle name="Обычный_5-3" xfId="3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19" workbookViewId="0">
      <selection activeCell="C27" sqref="C27"/>
    </sheetView>
  </sheetViews>
  <sheetFormatPr defaultRowHeight="15"/>
  <cols>
    <col min="1" max="1" width="38.140625" customWidth="1"/>
    <col min="2" max="2" width="22.5703125" customWidth="1"/>
    <col min="3" max="3" width="29.140625" customWidth="1"/>
    <col min="4" max="4" width="19.7109375" customWidth="1"/>
    <col min="5" max="5" width="14.85546875" customWidth="1"/>
    <col min="6" max="6" width="15.5703125" customWidth="1"/>
    <col min="7" max="7" width="23.42578125" customWidth="1"/>
    <col min="8" max="8" width="27.85546875" customWidth="1"/>
    <col min="9" max="9" width="19.7109375" customWidth="1"/>
    <col min="10" max="10" width="30.5703125" customWidth="1"/>
    <col min="11" max="11" width="22.5703125" customWidth="1"/>
    <col min="12" max="12" width="13.7109375" customWidth="1"/>
    <col min="13" max="13" width="19.140625" customWidth="1"/>
    <col min="14" max="14" width="24.85546875" customWidth="1"/>
    <col min="15" max="15" width="16.5703125" customWidth="1"/>
  </cols>
  <sheetData>
    <row r="1" spans="1:15" ht="15.75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24" t="s">
        <v>41</v>
      </c>
      <c r="B3" s="24"/>
      <c r="C3" s="24" t="s">
        <v>40</v>
      </c>
      <c r="D3" s="24" t="s">
        <v>39</v>
      </c>
      <c r="E3" s="24" t="s">
        <v>38</v>
      </c>
      <c r="F3" s="24" t="s">
        <v>37</v>
      </c>
      <c r="G3" s="8" t="s">
        <v>36</v>
      </c>
      <c r="H3" s="8" t="s">
        <v>35</v>
      </c>
      <c r="I3" s="8" t="s">
        <v>34</v>
      </c>
      <c r="J3" s="8" t="s">
        <v>33</v>
      </c>
      <c r="K3" s="8" t="s">
        <v>32</v>
      </c>
      <c r="L3" s="8" t="s">
        <v>31</v>
      </c>
      <c r="M3" s="8" t="s">
        <v>30</v>
      </c>
      <c r="N3" s="8" t="s">
        <v>29</v>
      </c>
      <c r="O3" s="23" t="s">
        <v>28</v>
      </c>
    </row>
    <row r="4" spans="1:15" ht="108.75" customHeight="1">
      <c r="A4" s="22" t="s">
        <v>27</v>
      </c>
      <c r="B4" s="32" t="s">
        <v>26</v>
      </c>
      <c r="C4" s="12">
        <f>1035+301+11820</f>
        <v>13156</v>
      </c>
      <c r="D4" s="9">
        <v>3777</v>
      </c>
      <c r="E4" s="36">
        <f>80+5100</f>
        <v>5180</v>
      </c>
      <c r="F4" s="34">
        <v>222</v>
      </c>
      <c r="G4" s="34">
        <f>7567+2344+1317</f>
        <v>11228</v>
      </c>
      <c r="H4" s="36">
        <f>12396+277</f>
        <v>12673</v>
      </c>
      <c r="I4" s="36">
        <v>1548</v>
      </c>
      <c r="J4" s="35">
        <f>304+16236</f>
        <v>16540</v>
      </c>
      <c r="K4" s="11">
        <v>15140</v>
      </c>
      <c r="L4" s="34">
        <v>700</v>
      </c>
      <c r="M4" s="34">
        <f>21639+4821</f>
        <v>26460</v>
      </c>
      <c r="N4" s="33">
        <f>35+25545</f>
        <v>25580</v>
      </c>
      <c r="O4" s="6">
        <f>SUM(C4:N4)</f>
        <v>132204</v>
      </c>
    </row>
    <row r="5" spans="1:15" ht="409.5" customHeight="1">
      <c r="A5" s="22" t="s">
        <v>59</v>
      </c>
      <c r="B5" s="32"/>
      <c r="C5" s="12" t="s">
        <v>58</v>
      </c>
      <c r="D5" s="31" t="s">
        <v>57</v>
      </c>
      <c r="E5" s="30" t="s">
        <v>56</v>
      </c>
      <c r="F5" s="30" t="s">
        <v>55</v>
      </c>
      <c r="G5" s="19" t="s">
        <v>54</v>
      </c>
      <c r="H5" s="20" t="s">
        <v>53</v>
      </c>
      <c r="I5" s="19" t="s">
        <v>52</v>
      </c>
      <c r="J5" s="19" t="s">
        <v>51</v>
      </c>
      <c r="K5" s="18" t="s">
        <v>50</v>
      </c>
      <c r="L5" s="19" t="s">
        <v>49</v>
      </c>
      <c r="M5" s="18" t="s">
        <v>48</v>
      </c>
      <c r="N5" s="17" t="s">
        <v>47</v>
      </c>
      <c r="O5" s="6"/>
    </row>
    <row r="6" spans="1:15" ht="31.5" customHeight="1">
      <c r="A6" s="22" t="s">
        <v>46</v>
      </c>
      <c r="B6" s="21"/>
      <c r="C6" s="21">
        <v>16854.009999999998</v>
      </c>
      <c r="D6" s="21">
        <v>480.77</v>
      </c>
      <c r="E6" s="9">
        <v>2267.5</v>
      </c>
      <c r="F6" s="29">
        <v>106.51</v>
      </c>
      <c r="G6" s="29">
        <v>8777.2800000000007</v>
      </c>
      <c r="H6" s="29">
        <v>27700.07</v>
      </c>
      <c r="I6" s="28">
        <v>882.43</v>
      </c>
      <c r="J6" s="28">
        <v>2119.4</v>
      </c>
      <c r="K6" s="27">
        <v>6867.34</v>
      </c>
      <c r="L6" s="28">
        <v>1664.84</v>
      </c>
      <c r="M6" s="27">
        <v>10350.75</v>
      </c>
      <c r="N6" s="26">
        <v>24467.01</v>
      </c>
      <c r="O6" s="6">
        <f>SUM(B6:N6)</f>
        <v>102537.90999999999</v>
      </c>
    </row>
    <row r="7" spans="1:15" ht="31.5">
      <c r="A7" s="22" t="s">
        <v>45</v>
      </c>
      <c r="B7" s="12" t="s">
        <v>44</v>
      </c>
      <c r="C7" s="12">
        <v>3300</v>
      </c>
      <c r="D7" s="12">
        <v>1320</v>
      </c>
      <c r="E7" s="9">
        <v>1540</v>
      </c>
      <c r="F7" s="9">
        <v>2339.92</v>
      </c>
      <c r="G7" s="9">
        <v>2178</v>
      </c>
      <c r="H7" s="9">
        <v>1782</v>
      </c>
      <c r="I7" s="9">
        <v>1782</v>
      </c>
      <c r="J7" s="9">
        <v>1320</v>
      </c>
      <c r="K7" s="9">
        <v>1485</v>
      </c>
      <c r="L7" s="9">
        <v>1815</v>
      </c>
      <c r="M7" s="9">
        <v>2640</v>
      </c>
      <c r="N7" s="9">
        <v>2310</v>
      </c>
      <c r="O7" s="14">
        <f>SUM(C7:N7)</f>
        <v>23811.919999999998</v>
      </c>
    </row>
    <row r="8" spans="1:15" ht="78.75">
      <c r="A8" s="21" t="s">
        <v>43</v>
      </c>
      <c r="B8" s="12"/>
      <c r="C8" s="12">
        <f>22303*4.1</f>
        <v>91442.299999999988</v>
      </c>
      <c r="D8" s="12">
        <f>22303*4.1</f>
        <v>91442.299999999988</v>
      </c>
      <c r="E8" s="12">
        <f>22303*4.1</f>
        <v>91442.299999999988</v>
      </c>
      <c r="F8" s="12">
        <f>22303*4.1</f>
        <v>91442.299999999988</v>
      </c>
      <c r="G8" s="12">
        <f>22303*4.1</f>
        <v>91442.299999999988</v>
      </c>
      <c r="H8" s="12">
        <f>22303*4.1</f>
        <v>91442.299999999988</v>
      </c>
      <c r="I8" s="12">
        <f>22303*4.1</f>
        <v>91442.299999999988</v>
      </c>
      <c r="J8" s="12">
        <f>22303*4.1</f>
        <v>91442.299999999988</v>
      </c>
      <c r="K8" s="12">
        <f>22303*4.1</f>
        <v>91442.299999999988</v>
      </c>
      <c r="L8" s="12">
        <f>22303*4.1</f>
        <v>91442.299999999988</v>
      </c>
      <c r="M8" s="12">
        <f>22303*4.1</f>
        <v>91442.299999999988</v>
      </c>
      <c r="N8" s="12">
        <f>22303*4.1</f>
        <v>91442.299999999988</v>
      </c>
      <c r="O8" s="6">
        <f>SUM(C8:N8)</f>
        <v>1097307.6000000001</v>
      </c>
    </row>
    <row r="9" spans="1:15" ht="15.75">
      <c r="A9" s="7" t="s">
        <v>8</v>
      </c>
      <c r="B9" s="7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>
        <f>SUM(O4:O8)</f>
        <v>1355861.4300000002</v>
      </c>
    </row>
    <row r="10" spans="1:15" ht="15.75">
      <c r="A10" s="25" t="s">
        <v>42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>
      <c r="A12" s="24" t="s">
        <v>41</v>
      </c>
      <c r="B12" s="24"/>
      <c r="C12" s="24" t="s">
        <v>40</v>
      </c>
      <c r="D12" s="24" t="s">
        <v>39</v>
      </c>
      <c r="E12" s="24" t="s">
        <v>38</v>
      </c>
      <c r="F12" s="24" t="s">
        <v>37</v>
      </c>
      <c r="G12" s="8" t="s">
        <v>36</v>
      </c>
      <c r="H12" s="8" t="s">
        <v>35</v>
      </c>
      <c r="I12" s="8" t="s">
        <v>34</v>
      </c>
      <c r="J12" s="8" t="s">
        <v>33</v>
      </c>
      <c r="K12" s="8" t="s">
        <v>32</v>
      </c>
      <c r="L12" s="8" t="s">
        <v>31</v>
      </c>
      <c r="M12" s="8" t="s">
        <v>30</v>
      </c>
      <c r="N12" s="8" t="s">
        <v>29</v>
      </c>
      <c r="O12" s="23" t="s">
        <v>28</v>
      </c>
    </row>
    <row r="13" spans="1:15" ht="90.75" customHeight="1">
      <c r="A13" s="22" t="s">
        <v>27</v>
      </c>
      <c r="B13" s="12" t="s">
        <v>26</v>
      </c>
      <c r="C13" s="9">
        <v>78284</v>
      </c>
      <c r="D13" s="9">
        <v>78284</v>
      </c>
      <c r="E13" s="9">
        <v>78284</v>
      </c>
      <c r="F13" s="9">
        <v>78284</v>
      </c>
      <c r="G13" s="9">
        <v>78284</v>
      </c>
      <c r="H13" s="9">
        <v>78284</v>
      </c>
      <c r="I13" s="9">
        <v>78284</v>
      </c>
      <c r="J13" s="9">
        <v>78284</v>
      </c>
      <c r="K13" s="9">
        <v>78284</v>
      </c>
      <c r="L13" s="9">
        <v>78284</v>
      </c>
      <c r="M13" s="9">
        <v>78284</v>
      </c>
      <c r="N13" s="9">
        <v>78284</v>
      </c>
      <c r="O13" s="6">
        <f>SUM(C13:N13)</f>
        <v>939408</v>
      </c>
    </row>
    <row r="14" spans="1:15" ht="15.75">
      <c r="A14" s="22" t="s">
        <v>25</v>
      </c>
      <c r="B14" s="12" t="s">
        <v>24</v>
      </c>
      <c r="C14" s="21">
        <v>4000</v>
      </c>
      <c r="D14" s="21"/>
      <c r="E14" s="21"/>
      <c r="F14" s="21"/>
      <c r="G14" s="19"/>
      <c r="H14" s="20"/>
      <c r="I14" s="19"/>
      <c r="J14" s="19"/>
      <c r="K14" s="18"/>
      <c r="L14" s="19"/>
      <c r="M14" s="18"/>
      <c r="N14" s="17"/>
      <c r="O14" s="6">
        <f>SUM(C14:N14)</f>
        <v>4000</v>
      </c>
    </row>
    <row r="15" spans="1:15" ht="15.75">
      <c r="A15" s="13" t="s">
        <v>23</v>
      </c>
      <c r="B15" s="12"/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f>4208341.95*2.5/100</f>
        <v>105208.54875</v>
      </c>
    </row>
    <row r="16" spans="1:15" ht="15.75">
      <c r="A16" s="15" t="s">
        <v>22</v>
      </c>
      <c r="C16" s="12"/>
      <c r="D16" s="12"/>
      <c r="E16" s="12"/>
      <c r="F16" s="12"/>
      <c r="G16" s="8"/>
      <c r="H16" s="8"/>
      <c r="I16" s="9"/>
      <c r="J16" s="9"/>
      <c r="K16" s="8"/>
      <c r="L16" s="1"/>
      <c r="M16" s="16"/>
      <c r="N16" s="9"/>
      <c r="O16" s="14">
        <v>668082.64</v>
      </c>
    </row>
    <row r="17" spans="1:15" ht="15.75">
      <c r="A17" s="15" t="s">
        <v>21</v>
      </c>
      <c r="B17" s="12" t="s">
        <v>20</v>
      </c>
      <c r="C17" s="12">
        <f>398*4</f>
        <v>1592</v>
      </c>
      <c r="D17" s="12">
        <f>398*4</f>
        <v>1592</v>
      </c>
      <c r="E17" s="12">
        <f>398*4</f>
        <v>1592</v>
      </c>
      <c r="F17" s="12">
        <f>398*4</f>
        <v>1592</v>
      </c>
      <c r="G17" s="12">
        <f>398*4</f>
        <v>1592</v>
      </c>
      <c r="H17" s="12">
        <f>398*4</f>
        <v>1592</v>
      </c>
      <c r="I17" s="12">
        <f>398*4</f>
        <v>1592</v>
      </c>
      <c r="J17" s="12">
        <f>398*4</f>
        <v>1592</v>
      </c>
      <c r="K17" s="12">
        <f>398*4</f>
        <v>1592</v>
      </c>
      <c r="L17" s="12">
        <f>398*4</f>
        <v>1592</v>
      </c>
      <c r="M17" s="12">
        <f>398*4</f>
        <v>1592</v>
      </c>
      <c r="N17" s="12">
        <f>398*4</f>
        <v>1592</v>
      </c>
      <c r="O17" s="14">
        <f>SUM(C17:N17)</f>
        <v>19104</v>
      </c>
    </row>
    <row r="18" spans="1:15" ht="15.75">
      <c r="A18" s="13" t="s">
        <v>19</v>
      </c>
      <c r="B18" s="12"/>
      <c r="C18" s="12">
        <f>22303*0.2</f>
        <v>4460.6000000000004</v>
      </c>
      <c r="D18" s="12">
        <f>22303*0.2</f>
        <v>4460.6000000000004</v>
      </c>
      <c r="E18" s="12">
        <f>22303*0.2</f>
        <v>4460.6000000000004</v>
      </c>
      <c r="F18" s="12">
        <f>22303*0.2</f>
        <v>4460.6000000000004</v>
      </c>
      <c r="G18" s="12">
        <f>22303*0.2</f>
        <v>4460.6000000000004</v>
      </c>
      <c r="H18" s="12">
        <f>22303*0.2</f>
        <v>4460.6000000000004</v>
      </c>
      <c r="I18" s="12">
        <f>22303*0.2</f>
        <v>4460.6000000000004</v>
      </c>
      <c r="J18" s="12">
        <f>22303*0.2</f>
        <v>4460.6000000000004</v>
      </c>
      <c r="K18" s="12">
        <f>22303*0.2</f>
        <v>4460.6000000000004</v>
      </c>
      <c r="L18" s="12">
        <f>22303*0.2</f>
        <v>4460.6000000000004</v>
      </c>
      <c r="M18" s="12">
        <f>22303*0.2</f>
        <v>4460.6000000000004</v>
      </c>
      <c r="N18" s="12">
        <f>22303*0.2</f>
        <v>4460.6000000000004</v>
      </c>
      <c r="O18" s="14">
        <f>SUM(C18:N18)</f>
        <v>53527.19999999999</v>
      </c>
    </row>
    <row r="19" spans="1:15" ht="30.75" customHeight="1">
      <c r="A19" s="13" t="s">
        <v>18</v>
      </c>
      <c r="B19" s="12" t="s">
        <v>17</v>
      </c>
      <c r="C19" s="12"/>
      <c r="D19" s="12"/>
      <c r="E19" s="12"/>
      <c r="F19" s="12"/>
      <c r="G19" s="8"/>
      <c r="H19" s="11"/>
      <c r="I19" s="8"/>
      <c r="J19" s="10"/>
      <c r="K19" s="8">
        <v>23067</v>
      </c>
      <c r="L19" s="9"/>
      <c r="M19" s="9"/>
      <c r="N19" s="8"/>
      <c r="O19" s="6">
        <f>SUM(K19:M19)</f>
        <v>23067</v>
      </c>
    </row>
    <row r="20" spans="1:15" ht="31.5">
      <c r="A20" s="13" t="s">
        <v>16</v>
      </c>
      <c r="B20" s="12" t="s">
        <v>15</v>
      </c>
      <c r="C20" s="12">
        <v>55088</v>
      </c>
      <c r="D20" s="12">
        <v>55088</v>
      </c>
      <c r="E20" s="12">
        <v>55088</v>
      </c>
      <c r="F20" s="12">
        <v>55088</v>
      </c>
      <c r="G20" s="12">
        <v>55088</v>
      </c>
      <c r="H20" s="12">
        <v>55088</v>
      </c>
      <c r="I20" s="12">
        <v>55088</v>
      </c>
      <c r="J20" s="12">
        <v>55088</v>
      </c>
      <c r="K20" s="12">
        <v>55088</v>
      </c>
      <c r="L20" s="12">
        <v>55088</v>
      </c>
      <c r="M20" s="12">
        <v>55088</v>
      </c>
      <c r="N20" s="12">
        <v>55088</v>
      </c>
      <c r="O20" s="6">
        <f>SUM(C20:N20)</f>
        <v>661056</v>
      </c>
    </row>
    <row r="21" spans="1:15" ht="63">
      <c r="A21" s="13" t="s">
        <v>14</v>
      </c>
      <c r="B21" s="12" t="s">
        <v>13</v>
      </c>
      <c r="C21" s="12">
        <v>3657.57</v>
      </c>
      <c r="D21" s="12"/>
      <c r="E21" s="12">
        <v>7386.13</v>
      </c>
      <c r="F21" s="12"/>
      <c r="G21" s="8"/>
      <c r="H21" s="11"/>
      <c r="I21" s="8"/>
      <c r="J21" s="10"/>
      <c r="K21" s="8"/>
      <c r="L21" s="9"/>
      <c r="M21" s="9"/>
      <c r="N21" s="8">
        <v>14430.78</v>
      </c>
      <c r="O21" s="6">
        <f>SUM(C21:N21)</f>
        <v>25474.480000000003</v>
      </c>
    </row>
    <row r="22" spans="1:15" ht="63" customHeight="1">
      <c r="A22" s="13" t="s">
        <v>12</v>
      </c>
      <c r="B22" s="12" t="s">
        <v>11</v>
      </c>
      <c r="C22" s="12">
        <v>55000</v>
      </c>
      <c r="D22" s="12"/>
      <c r="E22" s="12"/>
      <c r="F22" s="12"/>
      <c r="G22" s="8"/>
      <c r="H22" s="11"/>
      <c r="I22" s="8"/>
      <c r="J22" s="10"/>
      <c r="K22" s="8"/>
      <c r="L22" s="9"/>
      <c r="M22" s="9"/>
      <c r="N22" s="8"/>
      <c r="O22" s="6">
        <f>SUM(C22:N22)</f>
        <v>55000</v>
      </c>
    </row>
    <row r="23" spans="1:15" ht="63" customHeight="1">
      <c r="A23" s="13" t="s">
        <v>10</v>
      </c>
      <c r="B23" s="12" t="s">
        <v>9</v>
      </c>
      <c r="C23" s="12"/>
      <c r="D23" s="12"/>
      <c r="E23" s="12">
        <v>15000</v>
      </c>
      <c r="F23" s="12"/>
      <c r="G23" s="8"/>
      <c r="H23" s="11"/>
      <c r="I23" s="8"/>
      <c r="J23" s="10"/>
      <c r="K23" s="8"/>
      <c r="L23" s="9"/>
      <c r="M23" s="9"/>
      <c r="N23" s="8"/>
      <c r="O23" s="6">
        <f>SUM(C23:N23)</f>
        <v>15000</v>
      </c>
    </row>
    <row r="24" spans="1:15" ht="15.75">
      <c r="A24" s="7" t="s">
        <v>8</v>
      </c>
      <c r="B24" s="7"/>
      <c r="C24" s="7"/>
      <c r="D24" s="7"/>
      <c r="E24" s="7"/>
      <c r="F24" s="7"/>
      <c r="G24" s="6"/>
      <c r="H24" s="6"/>
      <c r="I24" s="6"/>
      <c r="J24" s="6"/>
      <c r="K24" s="6"/>
      <c r="L24" s="6"/>
      <c r="M24" s="6"/>
      <c r="N24" s="6"/>
      <c r="O24" s="6">
        <f>O23+O22+O21+O20+O19+O18+O17+O16+O15+O14+O13+O9</f>
        <v>3924789.2987500001</v>
      </c>
    </row>
    <row r="26" spans="1:15" ht="15.75">
      <c r="A26" s="2"/>
      <c r="B26" s="5" t="s">
        <v>7</v>
      </c>
      <c r="C26" s="5" t="s">
        <v>6</v>
      </c>
    </row>
    <row r="27" spans="1:15" ht="15.75">
      <c r="A27" s="2" t="s">
        <v>5</v>
      </c>
      <c r="B27" s="1">
        <v>4306594.21</v>
      </c>
      <c r="C27" s="1">
        <v>4208341.95</v>
      </c>
    </row>
    <row r="28" spans="1:15" ht="15.75">
      <c r="A28" s="2" t="s">
        <v>4</v>
      </c>
      <c r="B28" s="4">
        <v>33045.550000000003</v>
      </c>
      <c r="C28" s="4">
        <v>23807.119999999999</v>
      </c>
    </row>
    <row r="29" spans="1:15" ht="15.75">
      <c r="A29" s="2" t="s">
        <v>3</v>
      </c>
      <c r="B29" s="3"/>
      <c r="C29" s="3">
        <f>C27+C28-O24</f>
        <v>307359.77125000022</v>
      </c>
    </row>
    <row r="30" spans="1:15" ht="15.75">
      <c r="A30" s="2"/>
      <c r="B30" s="2"/>
      <c r="C30" s="1"/>
    </row>
    <row r="31" spans="1:15" ht="15.75">
      <c r="A31" s="2" t="s">
        <v>2</v>
      </c>
      <c r="B31" s="2"/>
      <c r="C31" s="1">
        <v>22303</v>
      </c>
    </row>
    <row r="32" spans="1:15" ht="15.75">
      <c r="A32" s="2" t="s">
        <v>1</v>
      </c>
      <c r="B32" s="2"/>
      <c r="C32" s="1">
        <v>398</v>
      </c>
    </row>
    <row r="41" spans="1:1">
      <c r="A41" t="s">
        <v>0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rowBreaks count="2" manualBreakCount="2">
    <brk id="9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5-3 посл</vt:lpstr>
      <vt:lpstr>'5-3 посл'!Область_печати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2019-04-16T04:11:23Z</dcterms:created>
  <dcterms:modified xsi:type="dcterms:W3CDTF">2019-04-16T04:11:40Z</dcterms:modified>
</cp:coreProperties>
</file>