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5-3 (2019 исп.)" sheetId="1" r:id="rId1"/>
  </sheets>
  <externalReferences>
    <externalReference r:id="rId2"/>
  </externalReferences>
  <definedNames>
    <definedName name="_xlnm.Print_Area" localSheetId="0">'5-3 (2019 исп.)'!$A$1:$O$42</definedName>
  </definedNames>
  <calcPr calcId="124519"/>
</workbook>
</file>

<file path=xl/calcChain.xml><?xml version="1.0" encoding="utf-8"?>
<calcChain xmlns="http://schemas.openxmlformats.org/spreadsheetml/2006/main">
  <c r="O4" i="1"/>
  <c r="O6"/>
  <c r="O7"/>
  <c r="C8"/>
  <c r="D8"/>
  <c r="O8" s="1"/>
  <c r="O9" s="1"/>
  <c r="O27" s="1"/>
  <c r="E8"/>
  <c r="F8"/>
  <c r="G8"/>
  <c r="H8"/>
  <c r="I8"/>
  <c r="J8"/>
  <c r="K8"/>
  <c r="L8"/>
  <c r="M8"/>
  <c r="N8"/>
  <c r="O13"/>
  <c r="C16"/>
  <c r="D16"/>
  <c r="O16" s="1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O17"/>
  <c r="O18"/>
  <c r="O19"/>
  <c r="K23"/>
  <c r="O23"/>
  <c r="O24"/>
  <c r="O25"/>
  <c r="O26"/>
  <c r="B30"/>
  <c r="B37"/>
  <c r="C37"/>
  <c r="O14" s="1"/>
  <c r="B40" l="1"/>
</calcChain>
</file>

<file path=xl/sharedStrings.xml><?xml version="1.0" encoding="utf-8"?>
<sst xmlns="http://schemas.openxmlformats.org/spreadsheetml/2006/main" count="86" uniqueCount="68">
  <si>
    <t>Остаток на 01.01.2020 г.</t>
  </si>
  <si>
    <t>Всего:</t>
  </si>
  <si>
    <t>л,счет 398</t>
  </si>
  <si>
    <t>Итого за год, нежилые помещения:</t>
  </si>
  <si>
    <t>площадь 22303</t>
  </si>
  <si>
    <t>Итого за год, жилые помещения:</t>
  </si>
  <si>
    <t>Оплачено</t>
  </si>
  <si>
    <t>Начислено</t>
  </si>
  <si>
    <t>долг по кв/плате на 01.01.19г.</t>
  </si>
  <si>
    <t xml:space="preserve">Остаток на  01.01.2019г. </t>
  </si>
  <si>
    <t>Итого:</t>
  </si>
  <si>
    <t>ООО "Курганоблсервис"</t>
  </si>
  <si>
    <t>Услуги по благоустройству территории</t>
  </si>
  <si>
    <t>Оганисян С.В.</t>
  </si>
  <si>
    <t xml:space="preserve">Уборка снега </t>
  </si>
  <si>
    <t>ООО "Эгида"</t>
  </si>
  <si>
    <t>Работы по тех.диагностированию ВДГО</t>
  </si>
  <si>
    <t>Косметический ремонт подъезда многоквартирного жилого дома п.7.</t>
  </si>
  <si>
    <t>Косметический ремонт входных групп (ремонт козырька, установка водостоков, оштукатуривание и окраска стен) п №№ 1-11 и 4 шт. без козырьков.</t>
  </si>
  <si>
    <t>Ремонт кровли в доме кв.№№180,298,299,144; Ремонт балконных примыканий кв.№№144,106,180,298,299.</t>
  </si>
  <si>
    <t>Ремонт кровли в доме пп.4,5 кв. № 141,142,144,177,178.</t>
  </si>
  <si>
    <t>Ремонт кровли в доме(п.п.7,8,9,10,12)(кв.№ 263,264,300,301,334,335,336,337,373,444,445)</t>
  </si>
  <si>
    <t>Текущий ремонт подъезда 5мкр, д.3-п.8. 8,9 эт.</t>
  </si>
  <si>
    <t>Коваль К.В.</t>
  </si>
  <si>
    <t>Виды работ</t>
  </si>
  <si>
    <t>Коба М.А.</t>
  </si>
  <si>
    <t>Проф., осмотр 5 мкр. д 3 кв 231</t>
  </si>
  <si>
    <t>ФинЛифт ООО</t>
  </si>
  <si>
    <t>Ремонт крышки и замена подшипников электродвигателя главного привода лифта( п.4)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</si>
  <si>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</si>
  <si>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</si>
  <si>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</si>
  <si>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</si>
  <si>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</si>
  <si>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</si>
  <si>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</si>
  <si>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</si>
  <si>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</si>
  <si>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</si>
  <si>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</si>
  <si>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</si>
  <si>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</si>
  <si>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</si>
  <si>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</si>
  <si>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</si>
  <si>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</si>
  <si>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</si>
  <si>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</si>
  <si>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</si>
  <si>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</si>
  <si>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3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</si>
  <si>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</si>
  <si>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</si>
  <si>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</si>
  <si>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</si>
  <si>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Ремонт ограждений из ст.полосы - 0,04 т,Демонтаж тр-да КНС Ду-50 чуг.- 9 м.,монтаж тр-да ПП Ду- 50 - 9 м.,монтаж тройников ПП Ду-50*90 - 3 шт.,монтаж патрубка компенс. - 2 шт.,монтаж переходов ПП Ду- 50 на чуг. - 1 шт.,монтаж монжеты резин. Ду - 50 - 2 шт.,демонтаж тр-да Ду-25 ст - 4 м.,монтаж тр-да ПП Ду-32 - 4 м.,монтаж тройников ПП Ду-25*20*25 - 2 шт.,монтаж муфт ПП Ду-20*1/2 - 3 шт.,монтаж угольников ПП Ду - 25*90 - 2 шт.,монтаж эл/соединения Ду-20*20 - 1 шт.,монтаж муфт ПП Ду -25*20 - 1 шт., КНС Ду- 100 чуг.- 7,5 м., монтаж тр-да КНС ПП Ду-110 - 7,5 м.,монтаж заглушки ПП Ду-110 - 2 шт.,монтаж тройника ПП Ду - 110*110*90 - 1 шт.,монтаж ревизии ПП Ду - 110 - 1 шт.,монтаж перехода ПП ИДу -110 на чуг. - 1 шт.,монтаж манжеты резин. Ду 110 - 2 шт.,ГВС Ду -32 кв 147: демонтаж тр-да ГВС Ду 32 ст. - 3 м.,монтаж тр-да ПП Ду - 32 - 3 м.,монтаж тройника ПП Ду -32*20*32 - 1 шт.,монтаж муфт АА Ду -20*1/2 - 1 шт.,монтаж угольника ПП Ду - 32*90 - 2 шт.,монтаж муфт ПП Ду - 32*32 - 1 шт.,ПП Ду - 32*25 - 1 шт.,ГВС кв 109: демонтаж тр-да Г</t>
  </si>
  <si>
    <t>Замена выключателей автомат. - 1 шт., замена патрона - 1 шт.Смена линолеума в лифте, плинтуса по периметру, утепление стены минплитой и фанерой,изготовление столбиков д/ограждения из трубы - 0,042т.,и полосы - 0,039 т.,(сварочные работы), изготовление каркаса из трубы-0,071т.,и полосы - 0,003т.,нарезка заготовок из фанеры, проливка жидким битумом кровли, монтаж штакетника на д/площадке (забивание столбиков в землю + прикручивание пролетов к столбам), покраска штакетника.</t>
  </si>
  <si>
    <t>Замена патрона карболитогог - 1шт,замаена выключателя автоматич. - 1 шт.</t>
  </si>
  <si>
    <t>Замена авт.выключателя,Замена лампы ДРВ 250 W-1шт.</t>
  </si>
  <si>
    <t>Замена автом.выключателя в "РЩ" тамбура-1шт., замена плавкой вставки-2шт.,монтаж удлинителя из кабеля-10п.м.,замена светодиодного светильника-1шт.</t>
  </si>
  <si>
    <t>Замена патрона-1шт.</t>
  </si>
  <si>
    <t>Исключение из схемы питания светильников-1шт.,замена шлейфа питания светильников-7п.м.,замена лампы ДРВ-250В-1шт.,замена выключателей-3шт.,плавкая вставка замена--шт.</t>
  </si>
  <si>
    <t>Замена выключателя одноклавишного, накладного-1шт.;Демонтаж трубопровода  Ду-20-5м.,Ду-76-4м., Ду-57-4м., монтаж трубопровода Ду-20-5м.,Ду-76-4м.,Ду-57-4м.,врезка резьб Ду-20-4м.,Ду-25-4м.,Ду-15-6шт.,установка кранов Ду-25-4м.,Ду-32-4м.,Ду-20-4м.,смена сгонов Ду-20-6шт.</t>
  </si>
  <si>
    <t>Установка шпингалетов на оконные рамы в подъездах на шурупы-12шт.;Замена выключ.автом.ВА 47/29-25А-2шт,замена светодиод.лампы LEP-6W-1шт.замена патрона карболит. Е-27-1шт;Кв 241-245 ГВС , демонтаж тр-да Ду-32-2м.,монтаж тр-да Ду-32-2м.,монтаж тройника 32*20*32-1шт.,монтаж муфты 20*1/2"нар.-1шт.,монтаж эл.соед. 25*25-1шт.,монтаж американки 32*25-1шт.,смена к/шар. Ду-15-1шт.; кв 375 КНС- демонтаж тр-да КНС Ду-100-2м. чуг.,монтаж тр-да Ду-110-2м.,монтаж перехода с ПП на чуг. Ду-110-1шт.,монтаж патрубка комп. Ду-110-1шт.</t>
  </si>
  <si>
    <t>Лампа накаливания 40вт-6 шт</t>
  </si>
  <si>
    <t>Монтаж патронов карболитовых Е-27-2шт.(кв.444);Смена тр-да Д32-4м.,монтаж эл.соед-1шт.;американки-1шт.,тройника-1шт.,муфты-1шт. (кв.176-180)Д-ж тр-да Д-75-2м.;М-ж муфты-2шт.,заглушкиД-63-1шт.(п1)Смена тр-да Д-32-4м.;Монтаж эл.соед32*32-2шт.,тройника-1шт.,угольников-2шт.,муфты-1шт.(кв317)Смена т-да КНС Д-50-6м.,Монтаж трой-ов-3шт.,перехода-1шт.,патрубка-1шт.,отводов-3шт..(кв148,144)Смена тр-да КНС Д110-3м.,монтажперехода-1шт.,патрубка-1шт.,тройника-2шт.,муфты-1шт.(кв72)Д-ж тр-да Д-32-4м.Монтаж эл.соед-1шт.,амер-ки-1шт.,тройника-1шт.,муфты-2шт.,трубы-4м.,труб-да ПП д-20-1м.(кв156-160)Смена тр-да  Д-32-2м.,монтаж муфты пп-32-1шт.,пп-20-1шт.,трой-ка-1шт.,(кв376).</t>
  </si>
  <si>
    <t>Лампа накаливания 40вт-10 шт</t>
  </si>
  <si>
    <t>Адрес: 5 мкр., дом  3 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</si>
</sst>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Border="1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165" fontId="7" fillId="0" borderId="4" xfId="3" applyNumberFormat="1" applyFont="1" applyBorder="1" applyAlignment="1">
      <alignment horizontal="center" vertical="center" wrapText="1"/>
    </xf>
    <xf numFmtId="0" fontId="7" fillId="0" borderId="4" xfId="4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7" fillId="0" borderId="4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5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166" fontId="7" fillId="0" borderId="1" xfId="4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6"/>
    <cellStyle name="Обычный 3" xfId="1"/>
    <cellStyle name="Обычный 3 2" xfId="7"/>
    <cellStyle name="Обычный 4" xfId="8"/>
    <cellStyle name="Обычный 5" xfId="9"/>
    <cellStyle name="Обычный_3-20а" xfId="4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5%20&#1084;&#1082;&#1088;.,&#1076;.3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3"/>
    </sheetNames>
    <sheetDataSet>
      <sheetData sheetId="0">
        <row r="39">
          <cell r="B39">
            <v>1113077.431499999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O45"/>
  <sheetViews>
    <sheetView tabSelected="1" zoomScale="56" zoomScaleNormal="56" workbookViewId="0">
      <selection activeCell="G23" sqref="G23"/>
    </sheetView>
  </sheetViews>
  <sheetFormatPr defaultRowHeight="15"/>
  <cols>
    <col min="1" max="1" width="38.140625" customWidth="1"/>
    <col min="2" max="2" width="17.5703125" customWidth="1"/>
    <col min="3" max="3" width="15.140625" customWidth="1"/>
    <col min="4" max="4" width="23.85546875" customWidth="1"/>
    <col min="5" max="5" width="14.85546875" customWidth="1"/>
    <col min="6" max="6" width="24.5703125" customWidth="1"/>
    <col min="7" max="7" width="19.7109375" customWidth="1"/>
    <col min="8" max="8" width="25.85546875" customWidth="1"/>
    <col min="9" max="9" width="14.7109375" customWidth="1"/>
    <col min="10" max="10" width="13" customWidth="1"/>
    <col min="11" max="11" width="19.5703125" customWidth="1"/>
    <col min="12" max="12" width="19.140625" customWidth="1"/>
    <col min="13" max="13" width="28.85546875" customWidth="1"/>
    <col min="14" max="14" width="25" customWidth="1"/>
    <col min="15" max="15" width="16.5703125" customWidth="1"/>
  </cols>
  <sheetData>
    <row r="1" spans="1:15" ht="15.75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2" t="s">
        <v>49</v>
      </c>
      <c r="B3" s="12"/>
      <c r="C3" s="12" t="s">
        <v>48</v>
      </c>
      <c r="D3" s="12" t="s">
        <v>47</v>
      </c>
      <c r="E3" s="12" t="s">
        <v>46</v>
      </c>
      <c r="F3" s="12" t="s">
        <v>45</v>
      </c>
      <c r="G3" s="27" t="s">
        <v>44</v>
      </c>
      <c r="H3" s="27" t="s">
        <v>43</v>
      </c>
      <c r="I3" s="27" t="s">
        <v>42</v>
      </c>
      <c r="J3" s="27" t="s">
        <v>41</v>
      </c>
      <c r="K3" s="27" t="s">
        <v>40</v>
      </c>
      <c r="L3" s="27" t="s">
        <v>39</v>
      </c>
      <c r="M3" s="27" t="s">
        <v>38</v>
      </c>
      <c r="N3" s="27" t="s">
        <v>37</v>
      </c>
      <c r="O3" s="49" t="s">
        <v>36</v>
      </c>
    </row>
    <row r="4" spans="1:15" ht="93.75" customHeight="1">
      <c r="A4" s="48" t="s">
        <v>35</v>
      </c>
      <c r="B4" s="61" t="s">
        <v>34</v>
      </c>
      <c r="C4" s="25"/>
      <c r="D4" s="28">
        <v>13050</v>
      </c>
      <c r="E4" s="65"/>
      <c r="F4" s="63">
        <v>3608</v>
      </c>
      <c r="G4" s="63">
        <v>30420</v>
      </c>
      <c r="H4" s="65">
        <v>6946</v>
      </c>
      <c r="I4" s="65">
        <v>66</v>
      </c>
      <c r="J4" s="64">
        <v>1756</v>
      </c>
      <c r="K4" s="30">
        <v>7788</v>
      </c>
      <c r="L4" s="63">
        <v>588</v>
      </c>
      <c r="M4" s="63">
        <v>32882</v>
      </c>
      <c r="N4" s="62">
        <v>15338</v>
      </c>
      <c r="O4" s="22">
        <f>SUM(C4:N4)</f>
        <v>112442</v>
      </c>
    </row>
    <row r="5" spans="1:15" ht="409.5" customHeight="1">
      <c r="A5" s="48" t="s">
        <v>24</v>
      </c>
      <c r="B5" s="61"/>
      <c r="C5" s="25" t="s">
        <v>66</v>
      </c>
      <c r="D5" s="60" t="s">
        <v>65</v>
      </c>
      <c r="E5" s="59" t="s">
        <v>64</v>
      </c>
      <c r="F5" s="59" t="s">
        <v>63</v>
      </c>
      <c r="G5" s="57" t="s">
        <v>62</v>
      </c>
      <c r="H5" s="58" t="s">
        <v>61</v>
      </c>
      <c r="I5" s="57" t="s">
        <v>60</v>
      </c>
      <c r="J5" s="57" t="s">
        <v>59</v>
      </c>
      <c r="K5" s="56" t="s">
        <v>58</v>
      </c>
      <c r="L5" s="56" t="s">
        <v>57</v>
      </c>
      <c r="M5" s="56" t="s">
        <v>56</v>
      </c>
      <c r="N5" s="56" t="s">
        <v>55</v>
      </c>
      <c r="O5" s="22"/>
    </row>
    <row r="6" spans="1:15" ht="31.5" customHeight="1">
      <c r="A6" s="48" t="s">
        <v>54</v>
      </c>
      <c r="B6" s="51"/>
      <c r="C6" s="51">
        <v>85.79</v>
      </c>
      <c r="D6" s="51">
        <v>7589.71</v>
      </c>
      <c r="E6" s="28">
        <v>51.47</v>
      </c>
      <c r="F6" s="55">
        <v>2417.63</v>
      </c>
      <c r="G6" s="55">
        <v>8176.78</v>
      </c>
      <c r="H6" s="55">
        <v>666.52</v>
      </c>
      <c r="I6" s="54">
        <v>67.02</v>
      </c>
      <c r="J6" s="54">
        <v>670.93</v>
      </c>
      <c r="K6" s="53">
        <v>1230.43</v>
      </c>
      <c r="L6" s="54">
        <v>246.93</v>
      </c>
      <c r="M6" s="53">
        <v>27829.78</v>
      </c>
      <c r="N6" s="52">
        <v>9095.58</v>
      </c>
      <c r="O6" s="22">
        <f>SUM(B6:N6)</f>
        <v>58128.570000000007</v>
      </c>
    </row>
    <row r="7" spans="1:15" ht="31.5">
      <c r="A7" s="48" t="s">
        <v>53</v>
      </c>
      <c r="B7" s="25" t="s">
        <v>52</v>
      </c>
      <c r="C7" s="25">
        <v>6092.31</v>
      </c>
      <c r="D7" s="25">
        <v>1650</v>
      </c>
      <c r="E7" s="28"/>
      <c r="F7" s="28"/>
      <c r="G7" s="28"/>
      <c r="H7" s="28"/>
      <c r="I7" s="28">
        <v>875</v>
      </c>
      <c r="J7" s="28">
        <v>2475</v>
      </c>
      <c r="K7" s="28">
        <v>4908</v>
      </c>
      <c r="L7" s="28">
        <v>7608.33</v>
      </c>
      <c r="M7" s="28"/>
      <c r="N7" s="28">
        <v>875</v>
      </c>
      <c r="O7" s="45">
        <f>SUM(C7:N7)</f>
        <v>24483.64</v>
      </c>
    </row>
    <row r="8" spans="1:15" ht="78.75">
      <c r="A8" s="51" t="s">
        <v>51</v>
      </c>
      <c r="B8" s="25"/>
      <c r="C8" s="25">
        <f>22303*4.1</f>
        <v>91442.299999999988</v>
      </c>
      <c r="D8" s="25">
        <f>22303*4.1</f>
        <v>91442.299999999988</v>
      </c>
      <c r="E8" s="25">
        <f>22303*4.1</f>
        <v>91442.299999999988</v>
      </c>
      <c r="F8" s="25">
        <f>22303*4.1</f>
        <v>91442.299999999988</v>
      </c>
      <c r="G8" s="25">
        <f>22303*4.1</f>
        <v>91442.299999999988</v>
      </c>
      <c r="H8" s="25">
        <f>22303*4.1</f>
        <v>91442.299999999988</v>
      </c>
      <c r="I8" s="25">
        <f>22303*4.1</f>
        <v>91442.299999999988</v>
      </c>
      <c r="J8" s="25">
        <f>22303*4.1</f>
        <v>91442.299999999988</v>
      </c>
      <c r="K8" s="25">
        <f>22303*4.1</f>
        <v>91442.299999999988</v>
      </c>
      <c r="L8" s="25">
        <f>22303*4.1</f>
        <v>91442.299999999988</v>
      </c>
      <c r="M8" s="25">
        <f>22303*4.1</f>
        <v>91442.299999999988</v>
      </c>
      <c r="N8" s="25">
        <f>22303*4.1</f>
        <v>91442.299999999988</v>
      </c>
      <c r="O8" s="22">
        <f>SUM(C8:N8)</f>
        <v>1097307.6000000001</v>
      </c>
    </row>
    <row r="9" spans="1:15" ht="15.75">
      <c r="A9" s="23" t="s">
        <v>10</v>
      </c>
      <c r="B9" s="23"/>
      <c r="C9" s="23"/>
      <c r="D9" s="23"/>
      <c r="E9" s="23"/>
      <c r="F9" s="23"/>
      <c r="G9" s="22"/>
      <c r="H9" s="22"/>
      <c r="I9" s="22"/>
      <c r="J9" s="22"/>
      <c r="K9" s="22"/>
      <c r="L9" s="22"/>
      <c r="M9" s="22"/>
      <c r="N9" s="22"/>
      <c r="O9" s="22">
        <f>SUM(O4:O8)</f>
        <v>1292361.81</v>
      </c>
    </row>
    <row r="10" spans="1:15" ht="15.75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12" t="s">
        <v>49</v>
      </c>
      <c r="B12" s="12"/>
      <c r="C12" s="12" t="s">
        <v>48</v>
      </c>
      <c r="D12" s="12" t="s">
        <v>47</v>
      </c>
      <c r="E12" s="12" t="s">
        <v>46</v>
      </c>
      <c r="F12" s="12" t="s">
        <v>45</v>
      </c>
      <c r="G12" s="27" t="s">
        <v>44</v>
      </c>
      <c r="H12" s="27" t="s">
        <v>43</v>
      </c>
      <c r="I12" s="27" t="s">
        <v>42</v>
      </c>
      <c r="J12" s="27" t="s">
        <v>41</v>
      </c>
      <c r="K12" s="27" t="s">
        <v>40</v>
      </c>
      <c r="L12" s="27" t="s">
        <v>39</v>
      </c>
      <c r="M12" s="27" t="s">
        <v>38</v>
      </c>
      <c r="N12" s="27" t="s">
        <v>37</v>
      </c>
      <c r="O12" s="49" t="s">
        <v>36</v>
      </c>
    </row>
    <row r="13" spans="1:15" ht="90.75" customHeight="1">
      <c r="A13" s="48" t="s">
        <v>35</v>
      </c>
      <c r="B13" s="25" t="s">
        <v>34</v>
      </c>
      <c r="C13" s="28">
        <v>78284</v>
      </c>
      <c r="D13" s="28">
        <v>78284</v>
      </c>
      <c r="E13" s="28">
        <v>78284</v>
      </c>
      <c r="F13" s="28">
        <v>78284</v>
      </c>
      <c r="G13" s="28">
        <v>78284</v>
      </c>
      <c r="H13" s="28">
        <v>78284</v>
      </c>
      <c r="I13" s="28">
        <v>78284</v>
      </c>
      <c r="J13" s="28">
        <v>78284</v>
      </c>
      <c r="K13" s="28">
        <v>78284</v>
      </c>
      <c r="L13" s="28">
        <v>78284</v>
      </c>
      <c r="M13" s="28">
        <v>78284</v>
      </c>
      <c r="N13" s="28">
        <v>78284</v>
      </c>
      <c r="O13" s="22">
        <f>SUM(C13:N13)</f>
        <v>939408</v>
      </c>
    </row>
    <row r="14" spans="1:15" ht="15.75">
      <c r="A14" s="26" t="s">
        <v>33</v>
      </c>
      <c r="B14" s="25"/>
      <c r="C14" s="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2">
        <f>C37*2.5/100</f>
        <v>110719.78925</v>
      </c>
    </row>
    <row r="15" spans="1:15" ht="15.75">
      <c r="A15" s="46" t="s">
        <v>32</v>
      </c>
      <c r="C15" s="25"/>
      <c r="D15" s="25"/>
      <c r="E15" s="25"/>
      <c r="F15" s="25"/>
      <c r="G15" s="27"/>
      <c r="H15" s="27"/>
      <c r="I15" s="28"/>
      <c r="J15" s="28"/>
      <c r="K15" s="27"/>
      <c r="L15" s="2"/>
      <c r="M15" s="47"/>
      <c r="N15" s="28"/>
      <c r="O15" s="45">
        <v>648221.06000000006</v>
      </c>
    </row>
    <row r="16" spans="1:15" ht="15.75">
      <c r="A16" s="46" t="s">
        <v>31</v>
      </c>
      <c r="B16" s="25" t="s">
        <v>30</v>
      </c>
      <c r="C16" s="25">
        <f>398*4</f>
        <v>1592</v>
      </c>
      <c r="D16" s="25">
        <f>398*4</f>
        <v>1592</v>
      </c>
      <c r="E16" s="25">
        <f>398*4</f>
        <v>1592</v>
      </c>
      <c r="F16" s="25">
        <f>398*4</f>
        <v>1592</v>
      </c>
      <c r="G16" s="25">
        <f>398*4</f>
        <v>1592</v>
      </c>
      <c r="H16" s="25">
        <f>398*4</f>
        <v>1592</v>
      </c>
      <c r="I16" s="25">
        <f>398*4</f>
        <v>1592</v>
      </c>
      <c r="J16" s="25">
        <f>398*4</f>
        <v>1592</v>
      </c>
      <c r="K16" s="25">
        <f>398*4</f>
        <v>1592</v>
      </c>
      <c r="L16" s="25">
        <f>398*4</f>
        <v>1592</v>
      </c>
      <c r="M16" s="25">
        <f>398*4</f>
        <v>1592</v>
      </c>
      <c r="N16" s="25">
        <f>398*4</f>
        <v>1592</v>
      </c>
      <c r="O16" s="45">
        <f>SUM(C16:N16)</f>
        <v>19104</v>
      </c>
    </row>
    <row r="17" spans="1:15" ht="15.75">
      <c r="A17" s="26" t="s">
        <v>29</v>
      </c>
      <c r="B17" s="25"/>
      <c r="C17" s="25">
        <f>22303*0.2</f>
        <v>4460.6000000000004</v>
      </c>
      <c r="D17" s="25">
        <f>22303*0.2</f>
        <v>4460.6000000000004</v>
      </c>
      <c r="E17" s="25">
        <f>22303*0.2</f>
        <v>4460.6000000000004</v>
      </c>
      <c r="F17" s="25">
        <f>22303*0.2</f>
        <v>4460.6000000000004</v>
      </c>
      <c r="G17" s="25">
        <f>22303*0.2</f>
        <v>4460.6000000000004</v>
      </c>
      <c r="H17" s="25">
        <f>22303*0.2</f>
        <v>4460.6000000000004</v>
      </c>
      <c r="I17" s="25">
        <f>22303*0.2</f>
        <v>4460.6000000000004</v>
      </c>
      <c r="J17" s="25">
        <f>22303*0.2</f>
        <v>4460.6000000000004</v>
      </c>
      <c r="K17" s="25">
        <f>22303*0.2</f>
        <v>4460.6000000000004</v>
      </c>
      <c r="L17" s="25">
        <f>22303*0.2</f>
        <v>4460.6000000000004</v>
      </c>
      <c r="M17" s="25">
        <f>22303*0.2</f>
        <v>4460.6000000000004</v>
      </c>
      <c r="N17" s="25">
        <f>22303*0.2</f>
        <v>4460.6000000000004</v>
      </c>
      <c r="O17" s="45">
        <f>SUM(C17:N17)</f>
        <v>53527.19999999999</v>
      </c>
    </row>
    <row r="18" spans="1:15" ht="120.75" customHeight="1">
      <c r="A18" s="26" t="s">
        <v>28</v>
      </c>
      <c r="B18" s="25" t="s">
        <v>27</v>
      </c>
      <c r="C18" s="25"/>
      <c r="D18" s="25"/>
      <c r="E18" s="25"/>
      <c r="F18" s="25"/>
      <c r="G18" s="27"/>
      <c r="H18" s="30"/>
      <c r="I18" s="27">
        <v>10423.01</v>
      </c>
      <c r="J18" s="29"/>
      <c r="K18" s="27"/>
      <c r="L18" s="28"/>
      <c r="M18" s="28"/>
      <c r="N18" s="27"/>
      <c r="O18" s="22">
        <f>SUM(C18:N18)</f>
        <v>10423.01</v>
      </c>
    </row>
    <row r="19" spans="1:15" ht="39" customHeight="1">
      <c r="A19" s="26" t="s">
        <v>26</v>
      </c>
      <c r="B19" s="31" t="s">
        <v>25</v>
      </c>
      <c r="C19" s="25"/>
      <c r="D19" s="25"/>
      <c r="E19" s="25"/>
      <c r="F19" s="25"/>
      <c r="G19" s="27"/>
      <c r="H19" s="30">
        <v>200</v>
      </c>
      <c r="I19" s="27"/>
      <c r="J19" s="29"/>
      <c r="K19" s="27"/>
      <c r="L19" s="28"/>
      <c r="M19" s="28"/>
      <c r="N19" s="27"/>
      <c r="O19" s="22">
        <f>SUM(C19:N19)</f>
        <v>200</v>
      </c>
    </row>
    <row r="20" spans="1:15" ht="147" customHeight="1">
      <c r="A20" s="44" t="s">
        <v>24</v>
      </c>
      <c r="B20" s="43" t="s">
        <v>23</v>
      </c>
      <c r="C20" s="39" t="s">
        <v>22</v>
      </c>
      <c r="D20" s="39"/>
      <c r="E20" s="39"/>
      <c r="F20" s="39"/>
      <c r="G20" s="39" t="s">
        <v>21</v>
      </c>
      <c r="H20" s="42" t="s">
        <v>20</v>
      </c>
      <c r="I20" s="39"/>
      <c r="J20" s="41"/>
      <c r="K20" s="39" t="s">
        <v>19</v>
      </c>
      <c r="L20" s="40" t="s">
        <v>18</v>
      </c>
      <c r="M20" s="40"/>
      <c r="N20" s="39" t="s">
        <v>17</v>
      </c>
      <c r="O20" s="38"/>
    </row>
    <row r="21" spans="1:15" ht="45.75" customHeight="1">
      <c r="A21" s="36"/>
      <c r="B21" s="35"/>
      <c r="C21" s="35"/>
      <c r="D21" s="35"/>
      <c r="E21" s="35"/>
      <c r="F21" s="35"/>
      <c r="G21" s="35"/>
      <c r="H21" s="37"/>
      <c r="I21" s="35"/>
      <c r="J21" s="35"/>
      <c r="K21" s="35"/>
      <c r="L21" s="35"/>
      <c r="M21" s="35"/>
      <c r="N21" s="35"/>
      <c r="O21" s="35"/>
    </row>
    <row r="22" spans="1:15" ht="110.25" customHeight="1">
      <c r="A22" s="36"/>
      <c r="B22" s="35"/>
      <c r="C22" s="32"/>
      <c r="D22" s="32"/>
      <c r="E22" s="32"/>
      <c r="F22" s="32"/>
      <c r="G22" s="32"/>
      <c r="H22" s="34"/>
      <c r="I22" s="32"/>
      <c r="J22" s="32"/>
      <c r="K22" s="32"/>
      <c r="L22" s="32"/>
      <c r="M22" s="32"/>
      <c r="N22" s="32"/>
      <c r="O22" s="32"/>
    </row>
    <row r="23" spans="1:15" ht="44.25" customHeight="1">
      <c r="A23" s="33"/>
      <c r="B23" s="32"/>
      <c r="C23" s="25">
        <v>22000</v>
      </c>
      <c r="D23" s="25"/>
      <c r="E23" s="25"/>
      <c r="F23" s="25"/>
      <c r="G23" s="27">
        <v>331800</v>
      </c>
      <c r="H23" s="30">
        <v>198000</v>
      </c>
      <c r="I23" s="27"/>
      <c r="J23" s="29"/>
      <c r="K23" s="27">
        <f>103800+55000</f>
        <v>158800</v>
      </c>
      <c r="L23" s="28">
        <v>240500</v>
      </c>
      <c r="M23" s="28"/>
      <c r="N23" s="27">
        <v>75000</v>
      </c>
      <c r="O23" s="22">
        <f>SUM(C23:N23)</f>
        <v>1026100</v>
      </c>
    </row>
    <row r="24" spans="1:15" ht="44.25" customHeight="1">
      <c r="A24" s="26" t="s">
        <v>16</v>
      </c>
      <c r="B24" s="31" t="s">
        <v>15</v>
      </c>
      <c r="C24" s="25"/>
      <c r="D24" s="25"/>
      <c r="E24" s="25"/>
      <c r="F24" s="25"/>
      <c r="G24" s="27"/>
      <c r="H24" s="30"/>
      <c r="I24" s="27"/>
      <c r="J24" s="29"/>
      <c r="K24" s="27"/>
      <c r="L24" s="28"/>
      <c r="M24" s="28">
        <v>118800</v>
      </c>
      <c r="N24" s="27"/>
      <c r="O24" s="22">
        <f>SUM(C24:N24)</f>
        <v>118800</v>
      </c>
    </row>
    <row r="25" spans="1:15" ht="25.5" customHeight="1">
      <c r="A25" s="26" t="s">
        <v>14</v>
      </c>
      <c r="B25" s="25" t="s">
        <v>13</v>
      </c>
      <c r="C25" s="25"/>
      <c r="D25" s="25"/>
      <c r="E25" s="25">
        <v>2000</v>
      </c>
      <c r="F25" s="25"/>
      <c r="G25" s="27"/>
      <c r="H25" s="30"/>
      <c r="I25" s="27"/>
      <c r="J25" s="29"/>
      <c r="K25" s="27"/>
      <c r="L25" s="28"/>
      <c r="M25" s="28"/>
      <c r="N25" s="27"/>
      <c r="O25" s="22">
        <f>SUM(C25:N25)</f>
        <v>2000</v>
      </c>
    </row>
    <row r="26" spans="1:15" ht="47.25">
      <c r="A26" s="26" t="s">
        <v>12</v>
      </c>
      <c r="B26" s="25" t="s">
        <v>11</v>
      </c>
      <c r="C26" s="25">
        <v>55088</v>
      </c>
      <c r="D26" s="25">
        <v>55088</v>
      </c>
      <c r="E26" s="25">
        <v>55088</v>
      </c>
      <c r="F26" s="25">
        <v>55088</v>
      </c>
      <c r="G26" s="25">
        <v>55088</v>
      </c>
      <c r="H26" s="25">
        <v>55088</v>
      </c>
      <c r="I26" s="25">
        <v>55088</v>
      </c>
      <c r="J26" s="25">
        <v>55088</v>
      </c>
      <c r="K26" s="25">
        <v>55088</v>
      </c>
      <c r="L26" s="25">
        <v>55088</v>
      </c>
      <c r="M26" s="25">
        <v>55088</v>
      </c>
      <c r="N26" s="25">
        <v>55088</v>
      </c>
      <c r="O26" s="22">
        <f>SUM(C26:N26)</f>
        <v>661056</v>
      </c>
    </row>
    <row r="27" spans="1:15" ht="15.75">
      <c r="A27" s="23" t="s">
        <v>10</v>
      </c>
      <c r="B27" s="24"/>
      <c r="C27" s="24"/>
      <c r="D27" s="23"/>
      <c r="E27" s="23"/>
      <c r="F27" s="23"/>
      <c r="G27" s="22"/>
      <c r="H27" s="22"/>
      <c r="I27" s="22"/>
      <c r="J27" s="22"/>
      <c r="K27" s="22"/>
      <c r="L27" s="22"/>
      <c r="M27" s="22"/>
      <c r="N27" s="22"/>
      <c r="O27" s="22">
        <f>O9+O13+O14+O15+O16+O17+O19+O18+O21+O25+O26+O20+O22+O23+O24</f>
        <v>4881920.8692499995</v>
      </c>
    </row>
    <row r="28" spans="1:15" ht="15.75">
      <c r="A28" s="14"/>
      <c r="B28" s="21"/>
      <c r="C28" s="21"/>
      <c r="D28" s="14"/>
      <c r="E28" s="14"/>
      <c r="F28" s="14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4"/>
      <c r="B29" s="21"/>
      <c r="C29" s="21"/>
      <c r="D29" s="14"/>
      <c r="E29" s="14"/>
      <c r="F29" s="14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7" t="s">
        <v>9</v>
      </c>
      <c r="B30" s="20">
        <f>'[1]5-3'!B39</f>
        <v>1113077.431499999</v>
      </c>
      <c r="C30" s="18"/>
      <c r="D30" s="14"/>
      <c r="E30" s="14"/>
      <c r="F30" s="14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7"/>
      <c r="B31" s="20"/>
      <c r="C31" s="18"/>
      <c r="D31" s="14"/>
      <c r="E31" s="14"/>
      <c r="F31" s="14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75">
      <c r="A32" s="14" t="s">
        <v>8</v>
      </c>
      <c r="B32" s="18">
        <v>824631.54</v>
      </c>
      <c r="C32" s="18"/>
      <c r="D32" s="14"/>
      <c r="E32" s="14"/>
      <c r="F32" s="14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75">
      <c r="A33" s="7"/>
      <c r="B33" s="19"/>
      <c r="C33" s="18"/>
      <c r="D33" s="14"/>
      <c r="E33" s="14"/>
      <c r="F33" s="14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.75">
      <c r="A34" s="17"/>
      <c r="B34" s="16" t="s">
        <v>7</v>
      </c>
      <c r="C34" s="16" t="s">
        <v>6</v>
      </c>
      <c r="D34" s="15"/>
      <c r="E34" s="14"/>
      <c r="F34" s="14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.75">
      <c r="A35" s="12" t="s">
        <v>5</v>
      </c>
      <c r="B35" s="11">
        <v>4364289.5599999996</v>
      </c>
      <c r="C35" s="11">
        <v>4394052.07</v>
      </c>
      <c r="D35" s="7" t="s">
        <v>4</v>
      </c>
    </row>
    <row r="36" spans="1:15" ht="15.75">
      <c r="A36" s="12" t="s">
        <v>3</v>
      </c>
      <c r="B36" s="11">
        <v>40631.74</v>
      </c>
      <c r="C36" s="11">
        <v>34739.5</v>
      </c>
      <c r="D36" s="7" t="s">
        <v>2</v>
      </c>
    </row>
    <row r="37" spans="1:15" ht="15.75">
      <c r="A37" s="12" t="s">
        <v>1</v>
      </c>
      <c r="B37" s="11">
        <f>SUM(B35:B36)</f>
        <v>4404921.3</v>
      </c>
      <c r="C37" s="11">
        <f>SUM(C35:C36)</f>
        <v>4428791.57</v>
      </c>
      <c r="D37" s="7"/>
    </row>
    <row r="38" spans="1:15" ht="15.75">
      <c r="A38" s="10"/>
      <c r="B38" s="9"/>
      <c r="C38" s="9"/>
      <c r="D38" s="7"/>
      <c r="H38" s="6"/>
    </row>
    <row r="39" spans="1:15" ht="15.75">
      <c r="A39" s="10"/>
      <c r="B39" s="9"/>
      <c r="C39" s="9"/>
      <c r="D39" s="7"/>
    </row>
    <row r="40" spans="1:15" ht="15.75" customHeight="1">
      <c r="A40" s="1" t="s">
        <v>0</v>
      </c>
      <c r="B40" s="8">
        <f>B30+C37-O27</f>
        <v>659948.13224999979</v>
      </c>
      <c r="C40" s="7"/>
      <c r="D40" s="7"/>
      <c r="F40" s="6"/>
    </row>
    <row r="41" spans="1:15" ht="15.75" hidden="1">
      <c r="A41" s="1"/>
      <c r="B41" s="5"/>
      <c r="C41" s="4"/>
    </row>
    <row r="42" spans="1:15" ht="15.75">
      <c r="A42" s="1"/>
      <c r="B42" s="3"/>
      <c r="C42" s="2"/>
    </row>
    <row r="43" spans="1:15" ht="15.75">
      <c r="A43" s="1"/>
      <c r="B43" s="1"/>
      <c r="C43" s="2"/>
    </row>
    <row r="44" spans="1:15" ht="15.75">
      <c r="B44" s="1"/>
    </row>
    <row r="45" spans="1:15" ht="15.75">
      <c r="B45" s="1"/>
    </row>
  </sheetData>
  <mergeCells count="18">
    <mergeCell ref="M20:M22"/>
    <mergeCell ref="N20:N22"/>
    <mergeCell ref="O20:O22"/>
    <mergeCell ref="G20:G22"/>
    <mergeCell ref="H20:H22"/>
    <mergeCell ref="I20:I22"/>
    <mergeCell ref="J20:J22"/>
    <mergeCell ref="K20:K22"/>
    <mergeCell ref="L20:L22"/>
    <mergeCell ref="A1:O1"/>
    <mergeCell ref="B4:B5"/>
    <mergeCell ref="A10:O10"/>
    <mergeCell ref="A20:A23"/>
    <mergeCell ref="B20:B23"/>
    <mergeCell ref="C20:C22"/>
    <mergeCell ref="D20:D22"/>
    <mergeCell ref="E20:E22"/>
    <mergeCell ref="F20:F2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2" manualBreakCount="2">
    <brk id="9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5-3 (2019 исп.)</vt:lpstr>
      <vt:lpstr>'5-3 (2019 исп.)'!Область_печати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2020-06-09T10:51:47Z</dcterms:created>
  <dcterms:modified xsi:type="dcterms:W3CDTF">2020-06-09T10:52:01Z</dcterms:modified>
</cp:coreProperties>
</file>