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5-1" sheetId="1" r:id="rId1"/>
  </sheets>
  <definedNames>
    <definedName name="_xlnm.Print_Area" localSheetId="0">'5-1'!$A$1:$O$30</definedName>
  </definedNames>
  <calcPr calcId="124519"/>
</workbook>
</file>

<file path=xl/calcChain.xml><?xml version="1.0" encoding="utf-8"?>
<calcChain xmlns="http://schemas.openxmlformats.org/spreadsheetml/2006/main">
  <c r="G4" i="1"/>
  <c r="O4"/>
  <c r="E6"/>
  <c r="O6"/>
  <c r="O7"/>
  <c r="C8"/>
  <c r="D8"/>
  <c r="E8"/>
  <c r="F8"/>
  <c r="G8"/>
  <c r="H8"/>
  <c r="I8"/>
  <c r="J8"/>
  <c r="K8"/>
  <c r="O8"/>
  <c r="O9"/>
  <c r="O13"/>
  <c r="O14"/>
  <c r="O15"/>
  <c r="O16"/>
  <c r="C19"/>
  <c r="D19"/>
  <c r="E19"/>
  <c r="F19"/>
  <c r="G19"/>
  <c r="H19"/>
  <c r="I19"/>
  <c r="J19"/>
  <c r="K19"/>
  <c r="O19"/>
  <c r="C20"/>
  <c r="D20"/>
  <c r="E20"/>
  <c r="F20"/>
  <c r="G20"/>
  <c r="H20"/>
  <c r="I20"/>
  <c r="J20"/>
  <c r="K20"/>
  <c r="O20"/>
  <c r="G21"/>
  <c r="O21"/>
  <c r="O22"/>
  <c r="O23"/>
  <c r="O24"/>
  <c r="O25"/>
</calcChain>
</file>

<file path=xl/sharedStrings.xml><?xml version="1.0" encoding="utf-8"?>
<sst xmlns="http://schemas.openxmlformats.org/spreadsheetml/2006/main" count="82" uniqueCount="63">
  <si>
    <t>Остаток на 01.01.2019 г.</t>
  </si>
  <si>
    <t xml:space="preserve">Остаток на начало 01.01.2018г. </t>
  </si>
  <si>
    <t>Итого за год, нежилые помещения:</t>
  </si>
  <si>
    <t>л/сч 519</t>
  </si>
  <si>
    <t>Итого за год, жилые помещения:</t>
  </si>
  <si>
    <t>площадь 28326,3</t>
  </si>
  <si>
    <t>Оплачено</t>
  </si>
  <si>
    <t>Начислено</t>
  </si>
  <si>
    <t>Итого:</t>
  </si>
  <si>
    <t>ФинЛифт ООО</t>
  </si>
  <si>
    <t>Замена тягового каната</t>
  </si>
  <si>
    <t>Оганесян</t>
  </si>
  <si>
    <t>вывоз снега</t>
  </si>
  <si>
    <t>ИП Соколов А.В.</t>
  </si>
  <si>
    <t>Услуги по благоустройству территории</t>
  </si>
  <si>
    <t>ООО "Дорсервис"</t>
  </si>
  <si>
    <t>Ремонт кровли в доме</t>
  </si>
  <si>
    <t>5665,,26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</si>
  <si>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</si>
  <si>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</si>
  <si>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</si>
  <si>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</si>
  <si>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</si>
  <si>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"Техническая диагностика"</t>
  </si>
  <si>
    <t>Тех. диагностика лифта</t>
  </si>
  <si>
    <t>Шумков Н.А.</t>
  </si>
  <si>
    <t xml:space="preserve">Техническое обслуживание узла учета тепловой энергии </t>
  </si>
  <si>
    <t>ООО "Курганоблсервис"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</si>
  <si>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</si>
  <si>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</si>
  <si>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</si>
  <si>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</si>
  <si>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</si>
  <si>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</si>
  <si>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</si>
  <si>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</si>
  <si>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</si>
  <si>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</si>
  <si>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</si>
  <si>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</si>
  <si>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</si>
  <si>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</si>
  <si>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</si>
  <si>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</si>
  <si>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5 мкр., дом 1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</si>
  <si>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</si>
  <si>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</si>
  <si>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</si>
  <si>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</si>
  <si>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 xml:space="preserve">
Покраска цоколя фасадной краской,остеленение ,сварочные работы по установки лавочек  
ГВС,ХВС,КНС,Отопление кв50,51,54,55.Прокладка тр-да ПП ДУ-25;Ду-20,д-ж ст.трубы Ду25,Ду 15;Врезка LсоедДу-15,Ду-25;Д-ж чугунной трубы Ду110; КНС из ПП
Ремонт,замена тр-дов ГВС отопление.ГВС кв.221,448,10п-д,подвал 8п.Демонтаж Монтаж тр-да,муфт ,угольника,ремонт системы отопления 9КВ-83)</t>
  </si>
  <si>
    <t xml:space="preserve">
Отопление,Свищ на ст.трубе-Дружбы 8.7 подъезд.Демонтаж-прокладка Трубы Ду-20,25,15; Врезка вентеля ДУ-25,20,15.Прокладка- демонтаж  трубопроводаПП ДУ-
Монтаж выкл. нагрузкиВН-32(10п) кв342,343Замена патронов карб.Е-27(подвал),Замена автомат выключ.ВА47/29(п1-6)Подвал.Замена выключ.автомат(кв.552) </t>
  </si>
  <si>
    <t xml:space="preserve">
ремонт,замена тр-а кнс кв.107;замена КНС кв.454; ГВС кв.539 "
Ус-ка скамейки со спинкой -1шт;Смена нав-го замка;Ремонт огр-й лестн.маршей,палисадника;асфальта,отмостки под балконом(щебнем) п.  
Тех.обсл.не работает авт.выключателя.кв.526, выкл.замена Трех фазного автомата кв.82,97,102-Замена ВН22/100А;(выгорело)-кв453.Замена лампы ртутно-воль"</t>
  </si>
  <si>
    <t xml:space="preserve">
Замена участка кабеля АВВТ2*2,5-5п.м;Замена лампы ДРВ-250В-3шт(под-д 7,8,9 ) </t>
  </si>
  <si>
    <t xml:space="preserve">
Замена участка провода - 2 п.м.; Замена выкл. - 2 шт. в кв. 550; Замена патрона - 1 шт. подъезд 2; Замена выкл. - 1 шт. подъезд 7; Замена ламп - 5 шт.</t>
  </si>
  <si>
    <t xml:space="preserve">
Замена ламп -4 шт. в кв. 273,313; Замена на светодиодную лампу - 1 шт. в кв. 319 
Демонтаж счетчика воды Д 65 - 1 шт.; Демонтаж фланцев Д 20 - 2 шт.; Демонтаж трубопровода Д 89 - 0,5 м.; Монтаж фланца Д 80 - 2 шт.; Монтаж обратного"</t>
  </si>
  <si>
    <t xml:space="preserve">Монтаж провода - 10 п.м.; Установка выкл. - 2 шт.; Установка рейки - 1 шт.; Розетка - 2 шт. подъезды 1,2,5; Монтаж провода - 5 п.м.; Монтаж выкл. - 1 шт.; Замена пакетного выкл. - 1 шт. в кв. 111; Замена выкл. - 1 шт. кв. 532,540; Замена выкл. - 1 шт. подъезд 14  </t>
  </si>
  <si>
    <t xml:space="preserve">Замена тр-дов ГВС в подвале: Демонтаж тр-да Д 32 - 18 м.; Монтаж тр-да ПП Д 32 - 18 м.; Монтаж тр-дов ПП Д 32*20*32 - 4 шт.; Монтаж кран ПП Д 20 - 4 шт.; Монтаж угольн. ПП Д 32*90 - 6 шт.; Монтаж муфт ПП Д 32 - 6 шт.; Монтаж муфт ПП 40*32 - 2 шт.; Монтаж муфт - 5 шт.; Смена вентиля Д 25 - 3 шт.; Врезка резьб - 8 шт.; Демонтаж тр-да Д 89 - 24м.; Монтаж тр-да ПП Д 75 - 24м; Монтаж тройников ПП Д 75*31*75 - 5 шт.; Монтаж угольников ПП 75*90 - 4 шт.; Монтаж муфт ПП Д 75 - 4 шт.; Монтаж кр.шар ПП Д 32 - 5 шт.; Монтаж кр.шар ПП Д 20 - 5 шт.; Монтаж фланцев Д 80 - 2шт.; Монтаж фланц. с бур Д 90 - 2 шт.; Монтаж переходов ПП 75*90 - 2 шт.; Демонтаж тр-да Д 32 - 22м; Монтаж тр-да Д 32 - 22м; Монтаж уголь. Д 32 *90 - 12 шт.; Монтаж муфт ПП 32 - 10шт; Монтаж переходов ПП 32*25 - 2шт.; Монтаж муфт ПП 32*25 - 2 шт; Замена выкл. - 1 шт. подъезд 7; Замена выкл. - 2 шт. в кв. 249; Замена пакетного выкл. - 1 шт. в кв. 265; Замена вставки - 1 шт.; Замена участка провода - 1 п.м. в кв. 176; Замена выкл. - 2 шт. в кв. 221; Замена выкл. - 2 шт.; Замена пакетного выкл. - 1 шт. в кв. 530; Установка выкл. - 2 шт. в кв. 221; Замена кабеля АВВГ - 8 п.м.; Исключение из схемы трансформатора светильника - 1 шт.; Замена лампы - 1 шт. подъезд 5 </t>
  </si>
  <si>
    <t>Демонтаж патронов - 10 шт., Сверление перфоратором отверстий под дюбель/гвоздь - 20 шт., Монтаж светильников - 10 шт., Устаовка скруток - 20 шт., Монтаж кабеля - 18 п.м. подъезд 15; Демонтаж патронов - 10 шт., Сверление отверстий - 40 шт., Монтаж светильников  - 20 шт., Установка на скрутки - 40 шт. подъезд 13,11; Замена "шлейфа" питания на светильниках - 8 п.м., Исключение (демонтаж) дросселе из светильника - 1 шт., Замена лампы - 1 шт. подъезд 11; Демонтаж светильника - 1 шт., Ремонт светильника - 1 шт., Замена шлейф питание - 8 п.м., Монтаж светильника - 1 шт., Замена лампы - 1 шт. уличное освещение; Монтаж патронов - 3 шт., Установка светодиодной лампы - 1 шт. подъезд 8; Монтаж сжимов - 2 шт. в кв. 265</t>
  </si>
  <si>
    <t>Замена светильника - 1 шт.; Замена ламп - 2 шт. подъезд 4; Монтаж розетки - 1 шт.; Монтаж провода - 10 п.м. подъезд 4; Демонтаж светильника - 1 шт.; Монтаж светильника - 1 шт. подъезд 5; Замна выкл. - 2 шт. в кв. 55; Замена ламп - 2 шт. в кв. 20; Закмена ламп - 10 шт. подъезд 6; Замена ламп - 2 шт. подъезд 4; Демонтаж патронов - 10 шт.; Монтаж светильников - 10 шт.; Сверление перфоратором - 20 шт. подъезд 7; Демонтаж патронов - 10 шт.; Сверление отверстий - 20 шт.; Монтаж светильника - 10 шт.; Установка скруток - 20 шт. подъезд 5; Замена патрона - 3 шт.; Замена выкл. - 1 шт. подъезд 5</t>
  </si>
  <si>
    <t>Замена патрона - 1 шт. в кв. 356</t>
  </si>
  <si>
    <t>Замена выключателя - 1 шт. в кв. 496</t>
  </si>
  <si>
    <t>Виды работ</t>
  </si>
  <si>
    <t>Адрес: 5 мкр., дом  1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</si>
</sst>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2" fillId="0" borderId="1" xfId="0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center" wrapText="1"/>
    </xf>
    <xf numFmtId="165" fontId="4" fillId="0" borderId="2" xfId="3" applyNumberFormat="1" applyFont="1" applyBorder="1" applyAlignment="1">
      <alignment horizontal="center" vertical="center"/>
    </xf>
    <xf numFmtId="165" fontId="4" fillId="0" borderId="2" xfId="4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6" fillId="0" borderId="2" xfId="2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6" fontId="4" fillId="0" borderId="2" xfId="3" applyNumberFormat="1" applyFont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166" fontId="4" fillId="0" borderId="2" xfId="4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166" fontId="4" fillId="0" borderId="3" xfId="3" applyNumberFormat="1" applyFont="1" applyBorder="1" applyAlignment="1">
      <alignment horizontal="center" vertical="center" wrapText="1"/>
    </xf>
    <xf numFmtId="165" fontId="4" fillId="0" borderId="3" xfId="4" applyNumberFormat="1" applyFont="1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0" fontId="7" fillId="0" borderId="4" xfId="6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4" fillId="0" borderId="2" xfId="3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_3-20а" xfId="4"/>
    <cellStyle name="Обычный_5-1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4" workbookViewId="0">
      <selection activeCell="M6" sqref="M6"/>
    </sheetView>
  </sheetViews>
  <sheetFormatPr defaultRowHeight="15"/>
  <cols>
    <col min="1" max="1" width="37.140625" customWidth="1"/>
    <col min="2" max="2" width="20.85546875" customWidth="1"/>
    <col min="3" max="3" width="18.5703125" customWidth="1"/>
    <col min="4" max="4" width="13.7109375" customWidth="1"/>
    <col min="5" max="5" width="28.28515625" customWidth="1"/>
    <col min="6" max="6" width="33.7109375" customWidth="1"/>
    <col min="7" max="7" width="53.28515625" customWidth="1"/>
    <col min="8" max="8" width="15.85546875" customWidth="1"/>
    <col min="9" max="9" width="11.85546875" customWidth="1"/>
    <col min="10" max="10" width="11.28515625" customWidth="1"/>
    <col min="11" max="11" width="11.140625" customWidth="1"/>
    <col min="12" max="12" width="11.7109375" customWidth="1"/>
    <col min="13" max="13" width="11.85546875" customWidth="1"/>
    <col min="14" max="14" width="12" customWidth="1"/>
    <col min="15" max="15" width="17.85546875" customWidth="1"/>
  </cols>
  <sheetData>
    <row r="1" spans="1:15" ht="15.7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7" t="s">
        <v>43</v>
      </c>
      <c r="B3" s="27"/>
      <c r="C3" s="27" t="s">
        <v>42</v>
      </c>
      <c r="D3" s="27" t="s">
        <v>41</v>
      </c>
      <c r="E3" s="27" t="s">
        <v>40</v>
      </c>
      <c r="F3" s="27" t="s">
        <v>39</v>
      </c>
      <c r="G3" s="12" t="s">
        <v>38</v>
      </c>
      <c r="H3" s="12" t="s">
        <v>37</v>
      </c>
      <c r="I3" s="12" t="s">
        <v>36</v>
      </c>
      <c r="J3" s="12" t="s">
        <v>35</v>
      </c>
      <c r="K3" s="12" t="s">
        <v>34</v>
      </c>
      <c r="L3" s="12" t="s">
        <v>33</v>
      </c>
      <c r="M3" s="12" t="s">
        <v>32</v>
      </c>
      <c r="N3" s="12" t="s">
        <v>31</v>
      </c>
      <c r="O3" s="26" t="s">
        <v>30</v>
      </c>
    </row>
    <row r="4" spans="1:15" ht="58.5" customHeight="1">
      <c r="A4" s="20" t="s">
        <v>29</v>
      </c>
      <c r="B4" s="36" t="s">
        <v>28</v>
      </c>
      <c r="C4" s="16">
        <v>35</v>
      </c>
      <c r="D4" s="13">
        <v>63</v>
      </c>
      <c r="E4" s="40">
        <v>6019</v>
      </c>
      <c r="F4" s="38">
        <v>9878</v>
      </c>
      <c r="G4" s="38">
        <f>44324+4729</f>
        <v>49053</v>
      </c>
      <c r="H4" s="40">
        <v>2833</v>
      </c>
      <c r="I4" s="40">
        <v>3186</v>
      </c>
      <c r="J4" s="39">
        <v>617</v>
      </c>
      <c r="K4" s="15">
        <v>5235</v>
      </c>
      <c r="L4" s="38">
        <v>72434</v>
      </c>
      <c r="M4" s="38">
        <v>18134</v>
      </c>
      <c r="N4" s="37">
        <v>92694</v>
      </c>
      <c r="O4" s="9">
        <f>SUM(C4:N4)</f>
        <v>260181</v>
      </c>
    </row>
    <row r="5" spans="1:15" ht="409.6" customHeight="1">
      <c r="A5" s="20" t="s">
        <v>61</v>
      </c>
      <c r="B5" s="36"/>
      <c r="C5" s="16" t="s">
        <v>60</v>
      </c>
      <c r="D5" s="35" t="s">
        <v>59</v>
      </c>
      <c r="E5" s="34" t="s">
        <v>58</v>
      </c>
      <c r="F5" s="34" t="s">
        <v>57</v>
      </c>
      <c r="G5" s="23" t="s">
        <v>56</v>
      </c>
      <c r="H5" s="24" t="s">
        <v>55</v>
      </c>
      <c r="I5" s="33" t="s">
        <v>54</v>
      </c>
      <c r="J5" s="33" t="s">
        <v>53</v>
      </c>
      <c r="K5" s="33" t="s">
        <v>52</v>
      </c>
      <c r="L5" s="33" t="s">
        <v>51</v>
      </c>
      <c r="M5" s="33" t="s">
        <v>50</v>
      </c>
      <c r="N5" s="33" t="s">
        <v>49</v>
      </c>
      <c r="O5" s="9"/>
    </row>
    <row r="6" spans="1:15" ht="15.75">
      <c r="A6" s="20" t="s">
        <v>48</v>
      </c>
      <c r="B6" s="25"/>
      <c r="C6" s="25">
        <v>6183.31</v>
      </c>
      <c r="D6" s="25">
        <v>16.920000000000002</v>
      </c>
      <c r="E6" s="13">
        <f>7576.7+1413.5</f>
        <v>8990.2000000000007</v>
      </c>
      <c r="F6" s="32">
        <v>11228.46</v>
      </c>
      <c r="G6" s="32">
        <v>21089.3</v>
      </c>
      <c r="H6" s="32">
        <v>2437.48</v>
      </c>
      <c r="I6" s="31">
        <v>4974.55</v>
      </c>
      <c r="J6" s="31">
        <v>24464.32</v>
      </c>
      <c r="K6" s="30">
        <v>1333.94</v>
      </c>
      <c r="L6" s="31">
        <v>79644.39</v>
      </c>
      <c r="M6" s="30"/>
      <c r="N6" s="29">
        <v>6022.36</v>
      </c>
      <c r="O6" s="9">
        <f>SUM(B6:N6)</f>
        <v>166385.22999999998</v>
      </c>
    </row>
    <row r="7" spans="1:15" ht="126" customHeight="1">
      <c r="A7" s="20" t="s">
        <v>47</v>
      </c>
      <c r="B7" s="16" t="s">
        <v>46</v>
      </c>
      <c r="C7" s="16">
        <v>3208.48</v>
      </c>
      <c r="D7" s="16">
        <v>990</v>
      </c>
      <c r="E7" s="13">
        <v>1980</v>
      </c>
      <c r="F7" s="13">
        <v>1555.62</v>
      </c>
      <c r="G7" s="13">
        <v>1218.8</v>
      </c>
      <c r="H7" s="13">
        <v>1522.4</v>
      </c>
      <c r="I7" s="13">
        <v>1828.2</v>
      </c>
      <c r="J7" s="13">
        <v>1370.6</v>
      </c>
      <c r="K7" s="13">
        <v>1155</v>
      </c>
      <c r="L7" s="13">
        <v>1320</v>
      </c>
      <c r="M7" s="13">
        <v>2404.23</v>
      </c>
      <c r="N7" s="13">
        <v>1555.4</v>
      </c>
      <c r="O7" s="18">
        <f>SUM(C7:N7)</f>
        <v>20108.730000000003</v>
      </c>
    </row>
    <row r="8" spans="1:15" ht="78.75">
      <c r="A8" s="25" t="s">
        <v>45</v>
      </c>
      <c r="B8" s="16"/>
      <c r="C8" s="16">
        <f>28326.3*4.1</f>
        <v>116137.82999999999</v>
      </c>
      <c r="D8" s="16">
        <f>28326.3*4.1</f>
        <v>116137.82999999999</v>
      </c>
      <c r="E8" s="16">
        <f>28326.3*4.1</f>
        <v>116137.82999999999</v>
      </c>
      <c r="F8" s="16">
        <f>28326.3*4.1</f>
        <v>116137.82999999999</v>
      </c>
      <c r="G8" s="16">
        <f>28326.3*4.1</f>
        <v>116137.82999999999</v>
      </c>
      <c r="H8" s="16">
        <f>28326.3*4.1</f>
        <v>116137.82999999999</v>
      </c>
      <c r="I8" s="16">
        <f>28326.3*4.1</f>
        <v>116137.82999999999</v>
      </c>
      <c r="J8" s="16">
        <f>28326.3*4.1</f>
        <v>116137.82999999999</v>
      </c>
      <c r="K8" s="16">
        <f>28326.3*4.1</f>
        <v>116137.82999999999</v>
      </c>
      <c r="L8" s="16">
        <v>116137.83</v>
      </c>
      <c r="M8" s="16">
        <v>116137.83</v>
      </c>
      <c r="N8" s="16">
        <v>116137</v>
      </c>
      <c r="O8" s="9">
        <f>SUM(C8:N8)</f>
        <v>1393653.13</v>
      </c>
    </row>
    <row r="9" spans="1:15" ht="15.75">
      <c r="A9" s="11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">
        <f>SUM(O4:O8)</f>
        <v>1840328.0899999999</v>
      </c>
    </row>
    <row r="10" spans="1:15" ht="15.75">
      <c r="A10" s="28" t="s">
        <v>44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7" t="s">
        <v>43</v>
      </c>
      <c r="B12" s="27"/>
      <c r="C12" s="27" t="s">
        <v>42</v>
      </c>
      <c r="D12" s="27" t="s">
        <v>41</v>
      </c>
      <c r="E12" s="27" t="s">
        <v>40</v>
      </c>
      <c r="F12" s="27" t="s">
        <v>39</v>
      </c>
      <c r="G12" s="12" t="s">
        <v>38</v>
      </c>
      <c r="H12" s="12" t="s">
        <v>37</v>
      </c>
      <c r="I12" s="12" t="s">
        <v>36</v>
      </c>
      <c r="J12" s="12" t="s">
        <v>35</v>
      </c>
      <c r="K12" s="12" t="s">
        <v>34</v>
      </c>
      <c r="L12" s="12" t="s">
        <v>33</v>
      </c>
      <c r="M12" s="12" t="s">
        <v>32</v>
      </c>
      <c r="N12" s="12" t="s">
        <v>31</v>
      </c>
      <c r="O12" s="26" t="s">
        <v>30</v>
      </c>
    </row>
    <row r="13" spans="1:15" ht="166.5" customHeight="1">
      <c r="A13" s="20" t="s">
        <v>29</v>
      </c>
      <c r="B13" s="16" t="s">
        <v>28</v>
      </c>
      <c r="C13" s="13">
        <v>99425</v>
      </c>
      <c r="D13" s="13">
        <v>99425</v>
      </c>
      <c r="E13" s="13">
        <v>99425</v>
      </c>
      <c r="F13" s="13">
        <v>99425</v>
      </c>
      <c r="G13" s="13">
        <v>99425</v>
      </c>
      <c r="H13" s="13">
        <v>99425</v>
      </c>
      <c r="I13" s="13">
        <v>99425</v>
      </c>
      <c r="J13" s="13">
        <v>99425</v>
      </c>
      <c r="K13" s="13">
        <v>99425</v>
      </c>
      <c r="L13" s="13">
        <v>99425</v>
      </c>
      <c r="M13" s="13">
        <v>99425</v>
      </c>
      <c r="N13" s="13">
        <v>99425</v>
      </c>
      <c r="O13" s="9">
        <f>SUM(C13:N13)</f>
        <v>1193100</v>
      </c>
    </row>
    <row r="14" spans="1:15" ht="31.5">
      <c r="A14" s="17" t="s">
        <v>14</v>
      </c>
      <c r="B14" s="16" t="s">
        <v>27</v>
      </c>
      <c r="C14" s="25"/>
      <c r="D14" s="25"/>
      <c r="E14" s="25"/>
      <c r="F14" s="25"/>
      <c r="G14" s="23"/>
      <c r="H14" s="24"/>
      <c r="I14" s="16">
        <v>69966</v>
      </c>
      <c r="J14" s="16">
        <v>69966</v>
      </c>
      <c r="K14" s="16">
        <v>69966</v>
      </c>
      <c r="L14" s="23">
        <v>69966</v>
      </c>
      <c r="M14" s="22">
        <v>69966</v>
      </c>
      <c r="N14" s="21">
        <v>69966</v>
      </c>
      <c r="O14" s="9">
        <f>SUM(I14:N14)</f>
        <v>419796</v>
      </c>
    </row>
    <row r="15" spans="1:15" ht="31.5">
      <c r="A15" s="20" t="s">
        <v>26</v>
      </c>
      <c r="B15" s="16" t="s">
        <v>25</v>
      </c>
      <c r="C15" s="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9">
        <f>SUM(C15:N15)</f>
        <v>0</v>
      </c>
    </row>
    <row r="16" spans="1:15" ht="31.5">
      <c r="A16" s="17" t="s">
        <v>24</v>
      </c>
      <c r="B16" s="16" t="s">
        <v>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>
        <f>SUM(C16:N16)</f>
        <v>0</v>
      </c>
    </row>
    <row r="17" spans="1:15" ht="15.75">
      <c r="A17" s="17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>
        <v>138512.26999999999</v>
      </c>
    </row>
    <row r="18" spans="1:15" ht="15.75">
      <c r="A18" s="19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>
        <v>779055.16</v>
      </c>
    </row>
    <row r="19" spans="1:15" ht="15.75">
      <c r="A19" s="19" t="s">
        <v>20</v>
      </c>
      <c r="B19" s="16" t="s">
        <v>19</v>
      </c>
      <c r="C19" s="16">
        <f>519*4</f>
        <v>2076</v>
      </c>
      <c r="D19" s="16">
        <f>519*4</f>
        <v>2076</v>
      </c>
      <c r="E19" s="16">
        <f>519*4</f>
        <v>2076</v>
      </c>
      <c r="F19" s="16">
        <f>519*4</f>
        <v>2076</v>
      </c>
      <c r="G19" s="16">
        <f>519*4</f>
        <v>2076</v>
      </c>
      <c r="H19" s="16">
        <f>519*4</f>
        <v>2076</v>
      </c>
      <c r="I19" s="16">
        <f>519*4</f>
        <v>2076</v>
      </c>
      <c r="J19" s="16">
        <f>519*4</f>
        <v>2076</v>
      </c>
      <c r="K19" s="16">
        <f>519*4</f>
        <v>2076</v>
      </c>
      <c r="L19" s="16">
        <v>2076</v>
      </c>
      <c r="M19" s="16">
        <v>2076</v>
      </c>
      <c r="N19" s="16">
        <v>2076</v>
      </c>
      <c r="O19" s="18">
        <f>SUM(C19:N19)</f>
        <v>24912</v>
      </c>
    </row>
    <row r="20" spans="1:15" ht="15.75">
      <c r="A20" s="17" t="s">
        <v>18</v>
      </c>
      <c r="B20" s="16"/>
      <c r="C20" s="16">
        <f>28326.3*0.2</f>
        <v>5665.26</v>
      </c>
      <c r="D20" s="16">
        <f>28326.3*0.2</f>
        <v>5665.26</v>
      </c>
      <c r="E20" s="16">
        <f>28326.3*0.2</f>
        <v>5665.26</v>
      </c>
      <c r="F20" s="16">
        <f>28326.3*0.2</f>
        <v>5665.26</v>
      </c>
      <c r="G20" s="16">
        <f>28326.3*0.2</f>
        <v>5665.26</v>
      </c>
      <c r="H20" s="16">
        <f>28326.3*0.2</f>
        <v>5665.26</v>
      </c>
      <c r="I20" s="16">
        <f>28326.3*0.2</f>
        <v>5665.26</v>
      </c>
      <c r="J20" s="16">
        <f>28326.3*0.2</f>
        <v>5665.26</v>
      </c>
      <c r="K20" s="16">
        <f>28326.3*0.2</f>
        <v>5665.26</v>
      </c>
      <c r="L20" s="16">
        <v>5665.26</v>
      </c>
      <c r="M20" s="16" t="s">
        <v>17</v>
      </c>
      <c r="N20" s="16">
        <v>5665.26</v>
      </c>
      <c r="O20" s="18">
        <f>SUM(C20:N20)</f>
        <v>62317.860000000015</v>
      </c>
    </row>
    <row r="21" spans="1:15" ht="33" customHeight="1">
      <c r="A21" s="17" t="s">
        <v>16</v>
      </c>
      <c r="B21" s="16" t="s">
        <v>15</v>
      </c>
      <c r="C21" s="16"/>
      <c r="D21" s="16"/>
      <c r="E21" s="16"/>
      <c r="F21" s="16"/>
      <c r="G21" s="12">
        <f>159415+4000</f>
        <v>163415</v>
      </c>
      <c r="H21" s="15"/>
      <c r="I21" s="12"/>
      <c r="J21" s="14">
        <v>376556</v>
      </c>
      <c r="K21" s="12">
        <v>72000</v>
      </c>
      <c r="L21" s="13">
        <v>7500</v>
      </c>
      <c r="M21" s="13"/>
      <c r="N21" s="12"/>
      <c r="O21" s="9">
        <f>SUM(G21:N21)</f>
        <v>619471</v>
      </c>
    </row>
    <row r="22" spans="1:15" ht="31.5">
      <c r="A22" s="17" t="s">
        <v>14</v>
      </c>
      <c r="B22" s="16" t="s">
        <v>13</v>
      </c>
      <c r="C22" s="16">
        <v>69966</v>
      </c>
      <c r="D22" s="16">
        <v>69966</v>
      </c>
      <c r="E22" s="16">
        <v>69966</v>
      </c>
      <c r="F22" s="16">
        <v>69966</v>
      </c>
      <c r="G22" s="16">
        <v>69966</v>
      </c>
      <c r="H22" s="16">
        <v>69966</v>
      </c>
      <c r="I22" s="16">
        <v>69966</v>
      </c>
      <c r="J22" s="16">
        <v>69966</v>
      </c>
      <c r="K22" s="16">
        <v>69966</v>
      </c>
      <c r="L22" s="16">
        <v>69966</v>
      </c>
      <c r="M22" s="16">
        <v>69966</v>
      </c>
      <c r="N22" s="16">
        <v>69966</v>
      </c>
      <c r="O22" s="9">
        <f>SUM(C22:N22)</f>
        <v>839592</v>
      </c>
    </row>
    <row r="23" spans="1:15" ht="15.75">
      <c r="A23" s="17" t="s">
        <v>12</v>
      </c>
      <c r="B23" s="16" t="s">
        <v>11</v>
      </c>
      <c r="C23" s="16"/>
      <c r="D23" s="16"/>
      <c r="E23" s="16"/>
      <c r="F23" s="16"/>
      <c r="G23" s="12"/>
      <c r="H23" s="15"/>
      <c r="I23" s="12"/>
      <c r="J23" s="14"/>
      <c r="K23" s="12"/>
      <c r="L23" s="13"/>
      <c r="M23" s="13"/>
      <c r="N23" s="12">
        <v>7000</v>
      </c>
      <c r="O23" s="9">
        <f>SUM(C23:N23)</f>
        <v>7000</v>
      </c>
    </row>
    <row r="24" spans="1:15" ht="15.75">
      <c r="A24" s="17" t="s">
        <v>10</v>
      </c>
      <c r="B24" s="16" t="s">
        <v>9</v>
      </c>
      <c r="C24" s="16"/>
      <c r="D24" s="16"/>
      <c r="E24" s="16"/>
      <c r="F24" s="16">
        <v>20842.04</v>
      </c>
      <c r="G24" s="12"/>
      <c r="H24" s="15"/>
      <c r="I24" s="12"/>
      <c r="J24" s="14"/>
      <c r="K24" s="12"/>
      <c r="L24" s="13"/>
      <c r="M24" s="13"/>
      <c r="N24" s="12"/>
      <c r="O24" s="9">
        <f>SUM(C24:N24)</f>
        <v>20842.04</v>
      </c>
    </row>
    <row r="25" spans="1:15" ht="15.75">
      <c r="A25" s="11" t="s">
        <v>8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f>O21+O16+O15+O14+O13+O7+O6+O4+O22+O23+O24+O20+O19+O18+O17+O8</f>
        <v>5944926.419999999</v>
      </c>
    </row>
    <row r="26" spans="1:15" ht="15.75">
      <c r="A26" s="8" t="s">
        <v>1</v>
      </c>
      <c r="B26">
        <v>414227.13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5.75">
      <c r="A27" s="1"/>
      <c r="B27" s="6" t="s">
        <v>7</v>
      </c>
      <c r="C27" s="6" t="s">
        <v>6</v>
      </c>
      <c r="F27" t="s">
        <v>5</v>
      </c>
    </row>
    <row r="28" spans="1:15" ht="15.75">
      <c r="A28" s="1" t="s">
        <v>4</v>
      </c>
      <c r="B28" s="5">
        <v>5510861.7599999998</v>
      </c>
      <c r="C28" s="5">
        <v>5540490.8300000001</v>
      </c>
      <c r="F28" t="s">
        <v>3</v>
      </c>
    </row>
    <row r="29" spans="1:15" ht="15.75">
      <c r="A29" s="1" t="s">
        <v>2</v>
      </c>
      <c r="B29" s="4">
        <v>114825.83</v>
      </c>
      <c r="C29" s="4">
        <v>68626.570000000007</v>
      </c>
    </row>
    <row r="30" spans="1:15" ht="17.25" customHeight="1">
      <c r="A30" s="1" t="s">
        <v>1</v>
      </c>
      <c r="B30" s="3"/>
      <c r="C30" s="3">
        <v>414227.13</v>
      </c>
    </row>
    <row r="31" spans="1:15" ht="15.75">
      <c r="A31" s="1" t="s">
        <v>0</v>
      </c>
      <c r="B31" s="1"/>
      <c r="C31" s="2">
        <v>78418.11</v>
      </c>
    </row>
    <row r="32" spans="1:15" ht="15.75">
      <c r="A32" s="1"/>
      <c r="B32" s="1"/>
      <c r="C32" s="1"/>
    </row>
    <row r="33" spans="1:3" ht="15.75">
      <c r="A33" s="1"/>
      <c r="B33" s="1"/>
      <c r="C33" s="1"/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</vt:lpstr>
      <vt:lpstr>'5-1'!Область_печати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2019-04-16T05:03:05Z</dcterms:created>
  <dcterms:modified xsi:type="dcterms:W3CDTF">2019-04-16T05:03:20Z</dcterms:modified>
</cp:coreProperties>
</file>