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20055" windowHeight="9720"/>
  </bookViews>
  <sheets>
    <sheet name="5-1 (2019испр.)" sheetId="1" r:id="rId1"/>
  </sheets>
  <externalReferences>
    <externalReference r:id="rId2"/>
  </externalReferences>
  <definedNames>
    <definedName name="_xlnm.Print_Area" localSheetId="0">'5-1 (2019испр.)'!$A$1:$O$43</definedName>
  </definedNames>
  <calcPr calcId="124519"/>
</workbook>
</file>

<file path=xl/calcChain.xml><?xml version="1.0" encoding="utf-8"?>
<calcChain xmlns="http://schemas.openxmlformats.org/spreadsheetml/2006/main">
  <c r="O4" i="1"/>
  <c r="O6"/>
  <c r="O9" s="1"/>
  <c r="O32" s="1"/>
  <c r="C43" s="1"/>
  <c r="O7"/>
  <c r="C8"/>
  <c r="D8"/>
  <c r="E8"/>
  <c r="F8"/>
  <c r="G8"/>
  <c r="H8"/>
  <c r="I8"/>
  <c r="J8"/>
  <c r="K8"/>
  <c r="L8"/>
  <c r="M8"/>
  <c r="N8"/>
  <c r="O8"/>
  <c r="O13"/>
  <c r="O14"/>
  <c r="O15"/>
  <c r="O16"/>
  <c r="O17"/>
  <c r="C19"/>
  <c r="D19"/>
  <c r="O19" s="1"/>
  <c r="E19"/>
  <c r="F19"/>
  <c r="G19"/>
  <c r="H19"/>
  <c r="I19"/>
  <c r="J19"/>
  <c r="K19"/>
  <c r="L19"/>
  <c r="M19"/>
  <c r="N19"/>
  <c r="C20"/>
  <c r="D20"/>
  <c r="E20"/>
  <c r="F20"/>
  <c r="G20"/>
  <c r="H20"/>
  <c r="I20"/>
  <c r="J20"/>
  <c r="K20"/>
  <c r="L20"/>
  <c r="M20"/>
  <c r="N20"/>
  <c r="O20"/>
  <c r="O21"/>
  <c r="O22"/>
  <c r="O23"/>
  <c r="O24"/>
  <c r="O25"/>
  <c r="O26"/>
  <c r="O27"/>
  <c r="O28"/>
  <c r="O29"/>
  <c r="O30"/>
  <c r="O31"/>
  <c r="C34"/>
  <c r="B41"/>
  <c r="C41"/>
</calcChain>
</file>

<file path=xl/sharedStrings.xml><?xml version="1.0" encoding="utf-8"?>
<sst xmlns="http://schemas.openxmlformats.org/spreadsheetml/2006/main" count="93" uniqueCount="74">
  <si>
    <t>Остаток на 01.01.2020 г.</t>
  </si>
  <si>
    <t>Всего:</t>
  </si>
  <si>
    <t>Итого за год, нежилые помещения:</t>
  </si>
  <si>
    <t>л/сч 519</t>
  </si>
  <si>
    <t>Итого за год, жилые помещения:</t>
  </si>
  <si>
    <t>площадь 28326,3</t>
  </si>
  <si>
    <t>Оплачено</t>
  </si>
  <si>
    <t>Начислено</t>
  </si>
  <si>
    <t>долг по кв/плате на 01.01.19г.</t>
  </si>
  <si>
    <t xml:space="preserve">Остаток на  01.01.2019г. </t>
  </si>
  <si>
    <t>Итого:</t>
  </si>
  <si>
    <t>ФинЛифт ООО</t>
  </si>
  <si>
    <t>Ремонт ограничителя скорости</t>
  </si>
  <si>
    <t>Оганесян</t>
  </si>
  <si>
    <t>Вывоз снега</t>
  </si>
  <si>
    <t>ИП Готин Е.С.</t>
  </si>
  <si>
    <t>Комплекс работ по уборке территории от снега и льда</t>
  </si>
  <si>
    <t>Ремонт входных групп пп.№7,8,9,10,11,12,13,14; Ремонт кровли в один слой 295,296,480,481. Ремонт балконных примыканий кв.№ 480,481,515,516.</t>
  </si>
  <si>
    <t>Ремонт кровли в доме в один слой ( кв.№ 33,143,144,177,179,514,515,516,552) , Ремонт балконных примыканий кв.143,144,177.</t>
  </si>
  <si>
    <t>Ремонт кровли в доме в один слой кв.330,331,332,333.</t>
  </si>
  <si>
    <t>Текущий ремонт подъезда 5мкр, д.1-п.10</t>
  </si>
  <si>
    <t>Текущий ремонт подъезда 5мкр, д.1-п.11</t>
  </si>
  <si>
    <t>Коваль Константин Владимирович</t>
  </si>
  <si>
    <t>Виды работ</t>
  </si>
  <si>
    <t>ООО "Эгида"</t>
  </si>
  <si>
    <t>Работы по тех.диагностированию ВДГО</t>
  </si>
  <si>
    <t>Общество с ограниченной ответственностью "Константа"</t>
  </si>
  <si>
    <t>Ремонт межпанельных швов по адресу: 5-й мик-он 1 кв. 293.</t>
  </si>
  <si>
    <t>УФК по Курганской области (Курганский филиал ФБУЗ "Центр гигиены и эпидемиологии по железнодорожному</t>
  </si>
  <si>
    <t>Дезинсекция по адресу 5 мкр.,дом 1 (тех.этаж, подвал)</t>
  </si>
  <si>
    <t>Паспортный</t>
  </si>
  <si>
    <t>Софтиком</t>
  </si>
  <si>
    <t>Услуги вычислительного центра</t>
  </si>
  <si>
    <t>ОДН</t>
  </si>
  <si>
    <t>Прогресс 2,5%</t>
  </si>
  <si>
    <t>Тех. диагностика лифта</t>
  </si>
  <si>
    <t>ИП Коба Максим Анатольевич</t>
  </si>
  <si>
    <t>Востановление вентиляции</t>
  </si>
  <si>
    <t>ООО "Курганоблсервис"</t>
  </si>
  <si>
    <t>Услуги по благоустройству территории</t>
  </si>
  <si>
    <t xml:space="preserve">ООО "Техник" 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</si>
  <si>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</si>
  <si>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Итого за год: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</si>
  <si>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</si>
  <si>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</si>
  <si>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</si>
  <si>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</si>
  <si>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</si>
  <si>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</si>
  <si>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</si>
  <si>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</si>
  <si>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</si>
  <si>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</si>
  <si>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</si>
  <si>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</si>
  <si>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работы</t>
  </si>
  <si>
    <t>Адрес: 5 мкр., дом 1                                              2019 г.</t>
  </si>
  <si>
    <t>Управление домом (аренда и содержание офисных, тех. помещений, програмное обеспечение, налоги, транспортные расходы, услуги связи, канцелярия)</t>
  </si>
  <si>
    <t xml:space="preserve">Чистый двор (КГМ, без ТБО) </t>
  </si>
  <si>
    <t>Работа по обеспечению вывоза бытовых отходов</t>
  </si>
  <si>
    <t>Материалы</t>
  </si>
  <si>
    <t>Изготовление каркаса козырька из трубы - 0,009 т.,сварочные работы, покрытие каркаса профлистами на саморезы кровельные.Замена патрона  - 2 шт.</t>
  </si>
  <si>
    <t>Демонтаж тр-да ХВС Ду-89-82м., монтаж тр-да ХВС Ду-75-78м.,63-4м.,монтаж крана шаров. ПП Ду-32-24шт.,20-26шт., монтаж резьб Ду-32-6м.,25-4м.,монтаж фланца Ду-80-1шт.,монтаж бурта ПП Ду-80-1шт.,монтаж тройников ПП 75*32*75-22шт.,63*32*63-2шт.,32*20*32-24шт.,демонтаж тр-да Ду-32-56м.,монтаж тр-да Ду-32-56м.,демонтаж тр-да Ду-20-22м., монтаж тр-да Ду-20-22м.Замена выключателя автом. --1 шт.</t>
  </si>
  <si>
    <t>ХВС под. № 4 - демонтаж тр -да ХВС ст Ду-32-4м.,монтаж тр-да ПП Ду-32-4м.,монтаж крана шаров-1шт. ПП Ду-20-4м.; гвс пп дУ-32-4м. КВ. 272 - демонтаж тр-да Ду 32-4м., монтаж эл.соединений Ду-32-1шт., монтаж тр-да ПП Ду-32-4м.; ХВС под.№ -14 -демонтаж тр -да ХВС Ду -15-4м., монтаж тр -да ПП Ду-20-4м.; КНС Ду-110 подвал под.№ 15 - демонтаж тр -да КНС Ду-100 чуг.-4м., монтаж тр-да ПП Ду-110-4м.,демонтаж тр-да КНС Ду-50 чуг-1м., монтаж тр-да ПП Ду-50-1м.Замена светодиодных ламп-1шт.,замена патрона карболитогог-2шт.,замена выключателей автом.-1шт.,замена ВП-1шт.</t>
  </si>
  <si>
    <t>Очистка "РЩ" от пыли,посторонних предметов,проверка правильности схемы соединения эл.счетчиков квартир,протяжка крепежа коммутации "РЩ",замена пакетов выключателей,замена дефектных авт.выключателей-8шт.,установка сжимов-6шт.,замена карболит.патронов-4шт.,установка скруток-20шт.,замена дефектных участков провода-4шт.</t>
  </si>
  <si>
    <t>Порошок,перчатки рез.,ключ,выключатель-1 шт.,вставка-2шт.</t>
  </si>
  <si>
    <t>Монтаж тройника ПП Ду-32*25-1шт.,тройника ПП 32*20*32-1шт.,муфты ПП 20*1/2-1шт.,демонтаж тр-да Ду-15-20шт.,монтаж тр-да ПП Ду-20 арм.ст-6м.,монтаж тр-да ПП Ду-20-6м. арм.ст,кран шар. ПП Ду-32-1шт.,20-1шт.,муфта ПП 32*20-1шт.,муфта ПП Ду-32-1шт.</t>
  </si>
  <si>
    <t xml:space="preserve">замена выключателя -2 шт </t>
  </si>
  <si>
    <t>Демонтаж трубопровода  Ду-20-8м.,Ду-76-2м., Ду-89-4м., демонтаж вентелей Ду-20-8шт.,демонтаж задвижек Ду-50-2шт.,монтаж трубопровода Ду-20-8м.,Ду-76-2м.,Ду-89-4м.,врезка резьб Ду-20-8шт.,Ду-25-9шт.,Ду-32-8шт.,Ду-15-10шт.,установка кранов Ду-25-8шт.,Ду-32-8шт.,установка задвижек Ду-50-2шт. Замена ВП2-25А,замена выключатель автом.ВА47/29-16А на ВА47/29-25А,замена дефектного участка провода ПАВ 1*4,0, замена дефектного участка провода АВВГ 2*2,5,установлены сжимы.</t>
  </si>
  <si>
    <t>Замена выключ.автом.ВА 47/29-25А-1шт.,замена светодиод.лампы LEP-6W-1шт.,замена патрона карболит. Е-27-1шт..Кв 470-366 КНС- демонтаж тр-да КНС Ду-50-5м.,демонтаж тройника 50*50*90-1шт.,монтаж тройника 50*50*90-1шт.,монтаж патрубка компенс. Ду-50-1шт.,монтаж тр-да Ду-50-5м.; кв 526 КНС-демонтаж тр-да Ду-50-3м.,демонтаж тройника 50*50*90-1шт.,монтаж тройника 50*50*90-1шт.,монтаж переходника Ду-50-1шт. с пп на чуг.,монтаж манжеты резин. Ду-50-1шт.,монтаж трубы Ду-50-3м.; кв 224 отопление-демонтаж крана Ду-20-1шт.,монтаж к/шар. Ду-20-1шт,монтаж муфты 25*20-1шт.,монтаж угольника Ду-25-2шт.; кв 319-КНС -демонтаж тр-да КНС Ду-100-2м.,монтаж патрубка компенс. Ду-110-1шт,монтаж тр-да Ду-110-2м.(КНС),монтаж перехода Ду-110 с пп на чуг.-1шт.,монтаж монжеты резин.Ду-110-1шт.</t>
  </si>
  <si>
    <t>Работа по замене патрона карболитЕ-27 -1шт.(кв.453)Замена ПВ2-25А -2шт.(кв199), Лампа накаливания 40вт-7шт.</t>
  </si>
  <si>
    <t>Монтаж для переноски от ВРУ под.№ 7 проводом-8п.м.,монтаж патронов карболитовых под.№ 6-2шт.,замена авт.выключ.-3шт.,смена ламп -17шт. Смена тр-да ГВС Д-32-3м.,Монтаж эл.соед Д-25-1шт.,американки 32*25-1шт.,тройника32*20-1шт.,муфты 32-2шт.,20*1/2-1шт.,тр-да д-20-1м.(кв276)Монтаж тр-да Д-20-4м.,Д-25-6м.,резьбД-20-2шт.,д-15-2шт.,американки 25*3/4-2шт.,муфт20*1/2-2шт.,пп-25-3шт.,д-20-3шт.,Отводов Д-25*90-2шт.(п-9)Д-ж радиатора пл-го-2шт.,монтаж американокД25*3/4-2шт.,отводов 25*90-2шт.,тр-да пп-25-1м.(кв394)Д-ж тр-да КНС110-1м.,монтаж тр-да Д-110-1м.,отводовД-110*45-2шт.,тройника 110*45-1шт.(п 5)Д-ж т-да Д-32-3м.,монтаж тр-да Д-32-3м.,тройника 32*20-1шт.,муфты 20*1/2-1шт.(кв,116-120)м-ж тройника 40*32-1шт.,муфты 32*20-1шт.,20*1/2-1шт.,вентеля Д-15-1шт.,Фильтра-Д-15-1шт.,отводов Д-20*90-1шт.счетчика водыД-15-1шт.,(бытовка п-5)Д-ж рад-ра-1шт.,Монтаж амер.25*20-2шт.,тр-да Д-25-1м.,отводовД-25-2шт.,(кв81)Д-ж тр-да Д-32-4м.,Монтаж тр-даД-32-4м.,муфты-1шт.,отводов-2шт.,вентиля-1шт.,тройника-1шт.,(подвал)Смена кранов маевского -12шт.,Д-20-2м.,Д-32-1шт.</t>
  </si>
  <si>
    <t>Подвал под.№ 14 - демонтаж тр-да ГВС Ду-89-28м.,монтаж тр-да ПП Ду-75-28м.,монтаж тройника Ду-75*32*75-6шт.,монтаж кран/шар.ПП Ду-32-6шт.,монтаж фланца Ду-80-2шт.,монтаж бурта с фланцем ПП Ду-90 на ст.Ду-80-2шт.,монтаж кран/шар.ПП Ду-40-1шт.,демонтаж тр-да ст.Ду-32--32м.,Ду-20-4м.,монтаж тр-да ПП Ду-32-28м.,ПП Ду-40-4м.,монтаж тройников ПП Ду-32*20*32-6шт.,монтаж кран/шар.ПП Ду-20-4шт.,монтаж муфт ПП Ду-40*32-4шт.,ПП Ду-32*1/2-4шт.,монтаж угольников ПП Ду-40*90-2шт.,ПП Ду-32*90-8шт.,монтад резьб ст.Ду-32-4шт.,монтаж американки Ду-32*1/4-1шт.,монтаж тр-да ПП Ду-20-4м.,ПП Ду-40-4м.; КНС Ду-110 кв.№ 222 - демонтаж тр-да КНС Ду-100чуг.-1м.,монтаж тр-да КНС ПП Ду-110-1м.; отопление кв.№ 52 - демонтаж радиатора пластинчетого-1шт.,нарезка резьбы Ду-20(в ручную)-2шт.,монтаж американок Ду-25*20-2шт.,монтаж угольника ПП Ду-25*90-2шт.,монтаж трубы ПП Ду-25-1м.; ГВС кв.№ 500 - демонтаж тр-да ГВС сь.Ду-32-1шт.,монтаж муфт ПП Ду-32*1-1/4-1шт.,монтаж тр-да ПП Ду-32-2м.,монтаж тройника ПП Ду-32*20*32- Демонтаж патронов карболит.-10шт.,монтаж светодиод.светильников-10шт.,замена патрон.карболит.-1шт.,замена авт.выключ.-2шт.,замена ламп светодиод.-6шт.,замена ламп ДРВ-1шт.</t>
  </si>
  <si>
    <t>Адрес: 5 мкр., дом  1                                          2019 г.</t>
  </si>
</sst>
</file>

<file path=xl/styles.xml><?xml version="1.0" encoding="utf-8"?>
<styleSheet xmlns="http://schemas.openxmlformats.org/spreadsheetml/2006/main">
  <numFmts count="3">
    <numFmt numFmtId="164" formatCode="#,##0.00_ ;[Red]\-#,##0.00\ "/>
    <numFmt numFmtId="165" formatCode="#,##0.00;[Red]\-#,##0.00"/>
    <numFmt numFmtId="166" formatCode="0.00;[Red]\-0.0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53">
    <xf numFmtId="0" fontId="0" fillId="0" borderId="0" xfId="0"/>
    <xf numFmtId="0" fontId="3" fillId="0" borderId="0" xfId="0" applyFont="1"/>
    <xf numFmtId="4" fontId="4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 vertical="center"/>
    </xf>
    <xf numFmtId="4" fontId="6" fillId="0" borderId="0" xfId="1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4" fontId="6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Border="1"/>
    <xf numFmtId="0" fontId="7" fillId="0" borderId="0" xfId="0" applyFont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0" fillId="0" borderId="0" xfId="0" applyNumberFormat="1"/>
    <xf numFmtId="164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165" fontId="4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left" vertical="center" wrapText="1"/>
    </xf>
    <xf numFmtId="165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4" fontId="6" fillId="0" borderId="1" xfId="2" applyNumberFormat="1" applyFont="1" applyBorder="1" applyAlignment="1">
      <alignment horizontal="center" vertical="center" wrapText="1"/>
    </xf>
    <xf numFmtId="165" fontId="6" fillId="0" borderId="1" xfId="3" applyNumberFormat="1" applyFont="1" applyBorder="1" applyAlignment="1">
      <alignment horizontal="center" vertical="center"/>
    </xf>
    <xf numFmtId="165" fontId="6" fillId="0" borderId="1" xfId="4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8" fillId="0" borderId="1" xfId="2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166" fontId="6" fillId="0" borderId="2" xfId="3" applyNumberFormat="1" applyFont="1" applyBorder="1" applyAlignment="1">
      <alignment horizontal="center" vertical="center" wrapText="1"/>
    </xf>
    <xf numFmtId="165" fontId="6" fillId="0" borderId="2" xfId="4" applyNumberFormat="1" applyFont="1" applyBorder="1" applyAlignment="1">
      <alignment horizontal="center" vertical="center" wrapText="1"/>
    </xf>
    <xf numFmtId="165" fontId="6" fillId="0" borderId="2" xfId="5" applyNumberFormat="1" applyFont="1" applyBorder="1" applyAlignment="1">
      <alignment horizontal="center" vertical="center" wrapText="1"/>
    </xf>
    <xf numFmtId="2" fontId="6" fillId="0" borderId="1" xfId="2" applyNumberFormat="1" applyFont="1" applyBorder="1" applyAlignment="1">
      <alignment horizontal="center" vertical="center" wrapText="1"/>
    </xf>
    <xf numFmtId="0" fontId="6" fillId="0" borderId="1" xfId="6" applyNumberFormat="1" applyFont="1" applyBorder="1" applyAlignment="1">
      <alignment horizontal="center" vertical="center" wrapText="1"/>
    </xf>
    <xf numFmtId="0" fontId="9" fillId="0" borderId="1" xfId="6" applyNumberFormat="1" applyFont="1" applyBorder="1" applyAlignment="1">
      <alignment horizontal="center" vertical="center" wrapText="1"/>
    </xf>
    <xf numFmtId="0" fontId="9" fillId="0" borderId="1" xfId="6" applyNumberFormat="1" applyFont="1" applyBorder="1" applyAlignment="1">
      <alignment horizontal="center" vertical="top" wrapText="1"/>
    </xf>
    <xf numFmtId="166" fontId="6" fillId="0" borderId="1" xfId="4" applyNumberFormat="1" applyFont="1" applyBorder="1" applyAlignment="1">
      <alignment horizontal="center" vertical="center" wrapText="1"/>
    </xf>
    <xf numFmtId="165" fontId="6" fillId="0" borderId="1" xfId="5" applyNumberFormat="1" applyFont="1" applyBorder="1" applyAlignment="1">
      <alignment horizontal="center" vertical="center" wrapText="1"/>
    </xf>
    <xf numFmtId="0" fontId="6" fillId="0" borderId="1" xfId="1" applyNumberFormat="1" applyFont="1" applyBorder="1" applyAlignment="1">
      <alignment horizontal="center" vertical="center" wrapText="1"/>
    </xf>
    <xf numFmtId="0" fontId="6" fillId="0" borderId="1" xfId="2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6" fontId="6" fillId="0" borderId="1" xfId="3" applyNumberFormat="1" applyFont="1" applyBorder="1" applyAlignment="1">
      <alignment horizontal="center" vertical="center"/>
    </xf>
    <xf numFmtId="2" fontId="6" fillId="0" borderId="1" xfId="1" applyNumberFormat="1" applyFont="1" applyBorder="1" applyAlignment="1">
      <alignment horizontal="center" vertical="center" wrapText="1"/>
    </xf>
    <xf numFmtId="165" fontId="6" fillId="0" borderId="1" xfId="5" applyNumberFormat="1" applyFont="1" applyBorder="1" applyAlignment="1">
      <alignment horizontal="center" vertical="center"/>
    </xf>
    <xf numFmtId="4" fontId="6" fillId="0" borderId="1" xfId="1" applyNumberFormat="1" applyFont="1" applyBorder="1" applyAlignment="1">
      <alignment horizontal="center" vertical="center" wrapText="1"/>
    </xf>
  </cellXfs>
  <cellStyles count="11">
    <cellStyle name="Обычный" xfId="0" builtinId="0"/>
    <cellStyle name="Обычный 2" xfId="1"/>
    <cellStyle name="Обычный 3" xfId="7"/>
    <cellStyle name="Обычный 3 2" xfId="8"/>
    <cellStyle name="Обычный 4" xfId="9"/>
    <cellStyle name="Обычный 5" xfId="10"/>
    <cellStyle name="Обычный_3-20а" xfId="4"/>
    <cellStyle name="Обычный_5-1" xfId="6"/>
    <cellStyle name="Обычный_5-3" xfId="3"/>
    <cellStyle name="Обычный_Кр-12" xfId="5"/>
    <cellStyle name="Обычный_Лист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5%20&#1084;&#1082;&#1088;.,&#1076;.1(2018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-1"/>
    </sheetNames>
    <sheetDataSet>
      <sheetData sheetId="0">
        <row r="36">
          <cell r="C36">
            <v>1245356.44025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7558519241921"/>
    <pageSetUpPr fitToPage="1"/>
  </sheetPr>
  <dimension ref="A1:O46"/>
  <sheetViews>
    <sheetView tabSelected="1" topLeftCell="A15" zoomScale="64" zoomScaleNormal="64" workbookViewId="0">
      <selection activeCell="G6" sqref="G6"/>
    </sheetView>
  </sheetViews>
  <sheetFormatPr defaultRowHeight="15"/>
  <cols>
    <col min="1" max="1" width="37.140625" customWidth="1"/>
    <col min="2" max="2" width="20.85546875" customWidth="1"/>
    <col min="3" max="3" width="18.5703125" customWidth="1"/>
    <col min="4" max="4" width="13.7109375" customWidth="1"/>
    <col min="5" max="5" width="22" customWidth="1"/>
    <col min="6" max="6" width="23.28515625" customWidth="1"/>
    <col min="7" max="7" width="21" customWidth="1"/>
    <col min="8" max="8" width="15.85546875" customWidth="1"/>
    <col min="9" max="9" width="11.85546875" customWidth="1"/>
    <col min="10" max="10" width="18" customWidth="1"/>
    <col min="11" max="11" width="23.140625" customWidth="1"/>
    <col min="12" max="12" width="11.7109375" customWidth="1"/>
    <col min="13" max="13" width="11.85546875" customWidth="1"/>
    <col min="14" max="14" width="12" customWidth="1"/>
    <col min="15" max="15" width="17.85546875" customWidth="1"/>
  </cols>
  <sheetData>
    <row r="1" spans="1:15" ht="15.75">
      <c r="A1" s="35" t="s">
        <v>73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>
      <c r="A3" s="7" t="s">
        <v>55</v>
      </c>
      <c r="B3" s="7"/>
      <c r="C3" s="7" t="s">
        <v>54</v>
      </c>
      <c r="D3" s="7" t="s">
        <v>53</v>
      </c>
      <c r="E3" s="7" t="s">
        <v>52</v>
      </c>
      <c r="F3" s="7" t="s">
        <v>51</v>
      </c>
      <c r="G3" s="9" t="s">
        <v>50</v>
      </c>
      <c r="H3" s="9" t="s">
        <v>49</v>
      </c>
      <c r="I3" s="9" t="s">
        <v>48</v>
      </c>
      <c r="J3" s="9" t="s">
        <v>47</v>
      </c>
      <c r="K3" s="9" t="s">
        <v>46</v>
      </c>
      <c r="L3" s="9" t="s">
        <v>45</v>
      </c>
      <c r="M3" s="9" t="s">
        <v>44</v>
      </c>
      <c r="N3" s="9" t="s">
        <v>43</v>
      </c>
      <c r="O3" s="34" t="s">
        <v>42</v>
      </c>
    </row>
    <row r="4" spans="1:15" ht="58.5" customHeight="1">
      <c r="A4" s="33" t="s">
        <v>41</v>
      </c>
      <c r="B4" s="48" t="s">
        <v>40</v>
      </c>
      <c r="C4" s="22">
        <v>65622</v>
      </c>
      <c r="D4" s="19">
        <v>23950</v>
      </c>
      <c r="E4" s="52">
        <v>490</v>
      </c>
      <c r="F4" s="50">
        <v>4134</v>
      </c>
      <c r="G4" s="50">
        <v>24055</v>
      </c>
      <c r="H4" s="52">
        <v>961</v>
      </c>
      <c r="I4" s="52">
        <v>29626</v>
      </c>
      <c r="J4" s="51"/>
      <c r="K4" s="21">
        <v>11411</v>
      </c>
      <c r="L4" s="50">
        <v>9383</v>
      </c>
      <c r="M4" s="50">
        <v>128449</v>
      </c>
      <c r="N4" s="49">
        <v>1985</v>
      </c>
      <c r="O4" s="16">
        <f>SUM(C4:N4)</f>
        <v>300066</v>
      </c>
    </row>
    <row r="5" spans="1:15" ht="409.6" customHeight="1">
      <c r="A5" s="33" t="s">
        <v>23</v>
      </c>
      <c r="B5" s="48"/>
      <c r="C5" s="22" t="s">
        <v>72</v>
      </c>
      <c r="D5" s="47" t="s">
        <v>71</v>
      </c>
      <c r="E5" s="46" t="s">
        <v>70</v>
      </c>
      <c r="F5" s="46" t="s">
        <v>69</v>
      </c>
      <c r="G5" s="45" t="s">
        <v>68</v>
      </c>
      <c r="H5" s="44" t="s">
        <v>67</v>
      </c>
      <c r="I5" s="41" t="s">
        <v>66</v>
      </c>
      <c r="J5" s="41" t="s">
        <v>65</v>
      </c>
      <c r="K5" s="41" t="s">
        <v>64</v>
      </c>
      <c r="L5" s="43" t="s">
        <v>63</v>
      </c>
      <c r="M5" s="42" t="s">
        <v>62</v>
      </c>
      <c r="N5" s="41" t="s">
        <v>61</v>
      </c>
      <c r="O5" s="16"/>
    </row>
    <row r="6" spans="1:15" ht="15.75">
      <c r="A6" s="33" t="s">
        <v>60</v>
      </c>
      <c r="B6" s="36"/>
      <c r="C6" s="36">
        <v>32815.46</v>
      </c>
      <c r="D6" s="36">
        <v>9473.2000000000007</v>
      </c>
      <c r="E6" s="19">
        <v>183.18</v>
      </c>
      <c r="F6" s="40">
        <v>2122.12</v>
      </c>
      <c r="G6" s="40">
        <v>20899.27</v>
      </c>
      <c r="H6" s="40">
        <v>152.21</v>
      </c>
      <c r="I6" s="39">
        <v>21755.31</v>
      </c>
      <c r="J6" s="39">
        <v>1379.08</v>
      </c>
      <c r="K6" s="38">
        <v>3809.5</v>
      </c>
      <c r="L6" s="39">
        <v>4597.04</v>
      </c>
      <c r="M6" s="38">
        <v>27229.51</v>
      </c>
      <c r="N6" s="37">
        <v>4091.75</v>
      </c>
      <c r="O6" s="16">
        <f>SUM(B6:N6)</f>
        <v>128507.63</v>
      </c>
    </row>
    <row r="7" spans="1:15" ht="126" customHeight="1">
      <c r="A7" s="33" t="s">
        <v>59</v>
      </c>
      <c r="B7" s="22" t="s">
        <v>58</v>
      </c>
      <c r="C7" s="22">
        <v>6092.31</v>
      </c>
      <c r="D7" s="22">
        <v>1650</v>
      </c>
      <c r="E7" s="19">
        <v>1980</v>
      </c>
      <c r="F7" s="19">
        <v>2699.4</v>
      </c>
      <c r="G7" s="19">
        <v>1619.86</v>
      </c>
      <c r="H7" s="19">
        <v>1078</v>
      </c>
      <c r="I7" s="19">
        <v>4025</v>
      </c>
      <c r="J7" s="19">
        <v>3350</v>
      </c>
      <c r="K7" s="19">
        <v>4908</v>
      </c>
      <c r="L7" s="19">
        <v>4433.33</v>
      </c>
      <c r="M7" s="19">
        <v>4050</v>
      </c>
      <c r="N7" s="19">
        <v>787.5</v>
      </c>
      <c r="O7" s="24">
        <f>SUM(C7:N7)</f>
        <v>36673.4</v>
      </c>
    </row>
    <row r="8" spans="1:15" ht="94.5">
      <c r="A8" s="36" t="s">
        <v>57</v>
      </c>
      <c r="B8" s="22"/>
      <c r="C8" s="22">
        <f>28326.3*4.1</f>
        <v>116137.82999999999</v>
      </c>
      <c r="D8" s="22">
        <f>28326.3*4.1</f>
        <v>116137.82999999999</v>
      </c>
      <c r="E8" s="22">
        <f>28326.3*4.1</f>
        <v>116137.82999999999</v>
      </c>
      <c r="F8" s="22">
        <f>28326.3*4.1</f>
        <v>116137.82999999999</v>
      </c>
      <c r="G8" s="22">
        <f>28326.3*4.1</f>
        <v>116137.82999999999</v>
      </c>
      <c r="H8" s="22">
        <f>28326.3*4.1</f>
        <v>116137.82999999999</v>
      </c>
      <c r="I8" s="22">
        <f>28326.3*4.1</f>
        <v>116137.82999999999</v>
      </c>
      <c r="J8" s="22">
        <f>28326.3*4.1</f>
        <v>116137.82999999999</v>
      </c>
      <c r="K8" s="22">
        <f>28326.3*4.1</f>
        <v>116137.82999999999</v>
      </c>
      <c r="L8" s="22">
        <f>28326.3*4.1</f>
        <v>116137.82999999999</v>
      </c>
      <c r="M8" s="22">
        <f>28326.3*4.1</f>
        <v>116137.82999999999</v>
      </c>
      <c r="N8" s="22">
        <f>28326.3*4.1</f>
        <v>116137.82999999999</v>
      </c>
      <c r="O8" s="16">
        <f>SUM(C8:N8)</f>
        <v>1393653.96</v>
      </c>
    </row>
    <row r="9" spans="1:15" ht="15.75">
      <c r="A9" s="18" t="s">
        <v>10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6">
        <f>SUM(O4:O8)</f>
        <v>1858900.99</v>
      </c>
    </row>
    <row r="10" spans="1:15" ht="15.75">
      <c r="A10" s="35" t="s">
        <v>56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</row>
    <row r="11" spans="1:15" ht="15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5.75">
      <c r="A12" s="7" t="s">
        <v>55</v>
      </c>
      <c r="B12" s="7"/>
      <c r="C12" s="7" t="s">
        <v>54</v>
      </c>
      <c r="D12" s="7" t="s">
        <v>53</v>
      </c>
      <c r="E12" s="7" t="s">
        <v>52</v>
      </c>
      <c r="F12" s="7" t="s">
        <v>51</v>
      </c>
      <c r="G12" s="9" t="s">
        <v>50</v>
      </c>
      <c r="H12" s="9" t="s">
        <v>49</v>
      </c>
      <c r="I12" s="9" t="s">
        <v>48</v>
      </c>
      <c r="J12" s="9" t="s">
        <v>47</v>
      </c>
      <c r="K12" s="9" t="s">
        <v>46</v>
      </c>
      <c r="L12" s="9" t="s">
        <v>45</v>
      </c>
      <c r="M12" s="9" t="s">
        <v>44</v>
      </c>
      <c r="N12" s="9" t="s">
        <v>43</v>
      </c>
      <c r="O12" s="34" t="s">
        <v>42</v>
      </c>
    </row>
    <row r="13" spans="1:15" ht="166.5" customHeight="1">
      <c r="A13" s="33" t="s">
        <v>41</v>
      </c>
      <c r="B13" s="22" t="s">
        <v>40</v>
      </c>
      <c r="C13" s="19">
        <v>99425</v>
      </c>
      <c r="D13" s="19">
        <v>99425</v>
      </c>
      <c r="E13" s="19">
        <v>99425</v>
      </c>
      <c r="F13" s="19">
        <v>99425</v>
      </c>
      <c r="G13" s="19">
        <v>99425</v>
      </c>
      <c r="H13" s="19">
        <v>99425</v>
      </c>
      <c r="I13" s="19">
        <v>99425</v>
      </c>
      <c r="J13" s="19">
        <v>99425</v>
      </c>
      <c r="K13" s="19">
        <v>99425</v>
      </c>
      <c r="L13" s="19">
        <v>99425</v>
      </c>
      <c r="M13" s="19">
        <v>99425</v>
      </c>
      <c r="N13" s="19">
        <v>99425</v>
      </c>
      <c r="O13" s="16">
        <f>SUM(C13:N13)</f>
        <v>1193100</v>
      </c>
    </row>
    <row r="14" spans="1:15" ht="31.5">
      <c r="A14" s="23" t="s">
        <v>39</v>
      </c>
      <c r="B14" s="22" t="s">
        <v>38</v>
      </c>
      <c r="C14" s="22">
        <v>69966</v>
      </c>
      <c r="D14" s="22">
        <v>69966</v>
      </c>
      <c r="E14" s="22">
        <v>69966</v>
      </c>
      <c r="F14" s="22">
        <v>69966</v>
      </c>
      <c r="G14" s="22">
        <v>69966</v>
      </c>
      <c r="H14" s="22">
        <v>69966</v>
      </c>
      <c r="I14" s="22">
        <v>69966</v>
      </c>
      <c r="J14" s="22">
        <v>69966</v>
      </c>
      <c r="K14" s="22">
        <v>69966</v>
      </c>
      <c r="L14" s="22">
        <v>69966</v>
      </c>
      <c r="M14" s="22">
        <v>69966</v>
      </c>
      <c r="N14" s="22">
        <v>69966</v>
      </c>
      <c r="O14" s="16">
        <f>SUM(C14:N14)</f>
        <v>839592</v>
      </c>
    </row>
    <row r="15" spans="1:15" ht="31.5">
      <c r="A15" s="33" t="s">
        <v>37</v>
      </c>
      <c r="B15" s="22" t="s">
        <v>36</v>
      </c>
      <c r="C15" s="32"/>
      <c r="D15" s="19">
        <v>3000</v>
      </c>
      <c r="E15" s="19"/>
      <c r="F15" s="19"/>
      <c r="G15" s="19"/>
      <c r="H15" s="19">
        <v>1700</v>
      </c>
      <c r="I15" s="19"/>
      <c r="J15" s="19"/>
      <c r="K15" s="19"/>
      <c r="L15" s="19"/>
      <c r="M15" s="19"/>
      <c r="N15" s="19"/>
      <c r="O15" s="16">
        <f>SUM(C15:N15)</f>
        <v>4700</v>
      </c>
    </row>
    <row r="16" spans="1:15" ht="15.75">
      <c r="A16" s="23" t="s">
        <v>35</v>
      </c>
      <c r="B16" s="22" t="s">
        <v>11</v>
      </c>
      <c r="C16" s="22"/>
      <c r="D16" s="22"/>
      <c r="E16" s="22">
        <v>2000</v>
      </c>
      <c r="F16" s="22"/>
      <c r="G16" s="22">
        <v>2000</v>
      </c>
      <c r="H16" s="22"/>
      <c r="I16" s="22"/>
      <c r="J16" s="22"/>
      <c r="K16" s="22"/>
      <c r="L16" s="22"/>
      <c r="M16" s="22"/>
      <c r="N16" s="22"/>
      <c r="O16" s="24">
        <f>SUM(C16:N16)</f>
        <v>4000</v>
      </c>
    </row>
    <row r="17" spans="1:15" ht="15.75">
      <c r="A17" s="23" t="s">
        <v>34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4">
        <f>C41*2.5/100</f>
        <v>143092.55024999997</v>
      </c>
    </row>
    <row r="18" spans="1:15" ht="15.75">
      <c r="A18" s="31" t="s">
        <v>33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4">
        <v>756005.78</v>
      </c>
    </row>
    <row r="19" spans="1:15" ht="15.75">
      <c r="A19" s="31" t="s">
        <v>32</v>
      </c>
      <c r="B19" s="22" t="s">
        <v>31</v>
      </c>
      <c r="C19" s="22">
        <f>519*4</f>
        <v>2076</v>
      </c>
      <c r="D19" s="22">
        <f>519*4</f>
        <v>2076</v>
      </c>
      <c r="E19" s="22">
        <f>519*4</f>
        <v>2076</v>
      </c>
      <c r="F19" s="22">
        <f>519*4</f>
        <v>2076</v>
      </c>
      <c r="G19" s="22">
        <f>519*4</f>
        <v>2076</v>
      </c>
      <c r="H19" s="22">
        <f>519*4</f>
        <v>2076</v>
      </c>
      <c r="I19" s="22">
        <f>519*4</f>
        <v>2076</v>
      </c>
      <c r="J19" s="22">
        <f>519*4</f>
        <v>2076</v>
      </c>
      <c r="K19" s="22">
        <f>519*4</f>
        <v>2076</v>
      </c>
      <c r="L19" s="22">
        <f>519*4</f>
        <v>2076</v>
      </c>
      <c r="M19" s="22">
        <f>519*4</f>
        <v>2076</v>
      </c>
      <c r="N19" s="22">
        <f>519*4</f>
        <v>2076</v>
      </c>
      <c r="O19" s="24">
        <f>SUM(C19:N19)</f>
        <v>24912</v>
      </c>
    </row>
    <row r="20" spans="1:15" ht="15.75">
      <c r="A20" s="23" t="s">
        <v>30</v>
      </c>
      <c r="B20" s="22"/>
      <c r="C20" s="22">
        <f>28326.3*0.2</f>
        <v>5665.26</v>
      </c>
      <c r="D20" s="22">
        <f>28326.3*0.2</f>
        <v>5665.26</v>
      </c>
      <c r="E20" s="22">
        <f>28326.3*0.2</f>
        <v>5665.26</v>
      </c>
      <c r="F20" s="22">
        <f>28326.3*0.2</f>
        <v>5665.26</v>
      </c>
      <c r="G20" s="22">
        <f>28326.3*0.2</f>
        <v>5665.26</v>
      </c>
      <c r="H20" s="22">
        <f>28326.3*0.2</f>
        <v>5665.26</v>
      </c>
      <c r="I20" s="22">
        <f>28326.3*0.2</f>
        <v>5665.26</v>
      </c>
      <c r="J20" s="22">
        <f>28326.3*0.2</f>
        <v>5665.26</v>
      </c>
      <c r="K20" s="22">
        <f>28326.3*0.2</f>
        <v>5665.26</v>
      </c>
      <c r="L20" s="22">
        <f>28326.3*0.2</f>
        <v>5665.26</v>
      </c>
      <c r="M20" s="22">
        <f>28326.3*0.2</f>
        <v>5665.26</v>
      </c>
      <c r="N20" s="22">
        <f>28326.3*0.2</f>
        <v>5665.26</v>
      </c>
      <c r="O20" s="24">
        <f>SUM(C20:N20)</f>
        <v>67983.12000000001</v>
      </c>
    </row>
    <row r="21" spans="1:15" ht="45.75" customHeight="1">
      <c r="A21" s="23" t="s">
        <v>29</v>
      </c>
      <c r="B21" s="22" t="s">
        <v>28</v>
      </c>
      <c r="C21" s="22"/>
      <c r="D21" s="22"/>
      <c r="E21" s="22"/>
      <c r="F21" s="22"/>
      <c r="G21" s="22"/>
      <c r="H21" s="22"/>
      <c r="I21" s="22"/>
      <c r="J21" s="22">
        <v>43488.02</v>
      </c>
      <c r="K21" s="22"/>
      <c r="L21" s="22">
        <v>1553.16</v>
      </c>
      <c r="M21" s="22"/>
      <c r="N21" s="22">
        <v>1553.16</v>
      </c>
      <c r="O21" s="16">
        <f>SUM(G21:N21)</f>
        <v>46594.340000000004</v>
      </c>
    </row>
    <row r="22" spans="1:15" ht="45.75" customHeight="1">
      <c r="A22" s="23" t="s">
        <v>27</v>
      </c>
      <c r="B22" s="22" t="s">
        <v>26</v>
      </c>
      <c r="C22" s="22"/>
      <c r="D22" s="22"/>
      <c r="E22" s="22"/>
      <c r="F22" s="22"/>
      <c r="G22" s="22">
        <v>42300</v>
      </c>
      <c r="H22" s="22"/>
      <c r="I22" s="22"/>
      <c r="J22" s="22"/>
      <c r="K22" s="22"/>
      <c r="L22" s="22"/>
      <c r="M22" s="22"/>
      <c r="N22" s="22"/>
      <c r="O22" s="16">
        <f>SUM(G22:N22)</f>
        <v>42300</v>
      </c>
    </row>
    <row r="23" spans="1:15" ht="31.5">
      <c r="A23" s="23" t="s">
        <v>25</v>
      </c>
      <c r="B23" s="22" t="s">
        <v>24</v>
      </c>
      <c r="C23" s="22"/>
      <c r="D23" s="22"/>
      <c r="E23" s="22"/>
      <c r="F23" s="22"/>
      <c r="G23" s="22"/>
      <c r="H23" s="22"/>
      <c r="I23" s="22">
        <v>153900</v>
      </c>
      <c r="J23" s="22"/>
      <c r="K23" s="22"/>
      <c r="L23" s="22"/>
      <c r="M23" s="22"/>
      <c r="N23" s="22"/>
      <c r="O23" s="16">
        <f>SUM(G23:N23)</f>
        <v>153900</v>
      </c>
    </row>
    <row r="24" spans="1:15" ht="30" customHeight="1">
      <c r="A24" s="30" t="s">
        <v>23</v>
      </c>
      <c r="B24" s="29" t="s">
        <v>22</v>
      </c>
      <c r="C24" s="29" t="s">
        <v>21</v>
      </c>
      <c r="D24" s="29" t="s">
        <v>20</v>
      </c>
      <c r="E24" s="29"/>
      <c r="F24" s="29" t="s">
        <v>19</v>
      </c>
      <c r="G24" s="29"/>
      <c r="H24" s="29"/>
      <c r="I24" s="29"/>
      <c r="J24" s="29" t="s">
        <v>18</v>
      </c>
      <c r="K24" s="29" t="s">
        <v>17</v>
      </c>
      <c r="L24" s="29"/>
      <c r="M24" s="29"/>
      <c r="N24" s="29"/>
      <c r="O24" s="16">
        <f>SUM(G24:N24)</f>
        <v>0</v>
      </c>
    </row>
    <row r="25" spans="1:15" ht="30" customHeight="1">
      <c r="A25" s="28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16">
        <f>SUM(G25:N25)</f>
        <v>0</v>
      </c>
    </row>
    <row r="26" spans="1:15" ht="33" customHeight="1">
      <c r="A26" s="28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16">
        <f>SUM(G26:N26)</f>
        <v>0</v>
      </c>
    </row>
    <row r="27" spans="1:15" ht="81" customHeight="1">
      <c r="A27" s="28"/>
      <c r="B27" s="27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4">
        <f>SUM(C27:N27)</f>
        <v>0</v>
      </c>
    </row>
    <row r="28" spans="1:15" ht="33" customHeight="1">
      <c r="A28" s="26"/>
      <c r="B28" s="25"/>
      <c r="C28" s="22">
        <v>75000</v>
      </c>
      <c r="D28" s="22">
        <v>75000</v>
      </c>
      <c r="E28" s="22"/>
      <c r="F28" s="22">
        <v>178200</v>
      </c>
      <c r="G28" s="9"/>
      <c r="H28" s="21"/>
      <c r="I28" s="9"/>
      <c r="J28" s="20">
        <v>240000</v>
      </c>
      <c r="K28" s="9">
        <v>207000</v>
      </c>
      <c r="L28" s="19"/>
      <c r="M28" s="19"/>
      <c r="N28" s="9"/>
      <c r="O28" s="24">
        <f>SUM(C28:N28)</f>
        <v>775200</v>
      </c>
    </row>
    <row r="29" spans="1:15" ht="31.5">
      <c r="A29" s="23" t="s">
        <v>16</v>
      </c>
      <c r="B29" s="22" t="s">
        <v>15</v>
      </c>
      <c r="C29" s="22"/>
      <c r="D29" s="22">
        <v>16000</v>
      </c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4">
        <f>SUM(C29:N29)</f>
        <v>16000</v>
      </c>
    </row>
    <row r="30" spans="1:15" ht="15.75">
      <c r="A30" s="23" t="s">
        <v>14</v>
      </c>
      <c r="B30" s="22" t="s">
        <v>13</v>
      </c>
      <c r="C30" s="22">
        <v>3000</v>
      </c>
      <c r="D30" s="22"/>
      <c r="E30" s="22">
        <v>2000</v>
      </c>
      <c r="F30" s="22"/>
      <c r="G30" s="9"/>
      <c r="H30" s="21"/>
      <c r="I30" s="9"/>
      <c r="J30" s="20"/>
      <c r="K30" s="9"/>
      <c r="L30" s="19"/>
      <c r="M30" s="19"/>
      <c r="N30" s="9"/>
      <c r="O30" s="16">
        <f>SUM(C30:N30)</f>
        <v>5000</v>
      </c>
    </row>
    <row r="31" spans="1:15" ht="15.75">
      <c r="A31" s="23" t="s">
        <v>12</v>
      </c>
      <c r="B31" s="22" t="s">
        <v>11</v>
      </c>
      <c r="C31" s="22">
        <v>6593.61</v>
      </c>
      <c r="D31" s="22"/>
      <c r="E31" s="22"/>
      <c r="F31" s="22"/>
      <c r="G31" s="9"/>
      <c r="H31" s="21"/>
      <c r="I31" s="9"/>
      <c r="J31" s="20"/>
      <c r="K31" s="9"/>
      <c r="L31" s="19"/>
      <c r="M31" s="19"/>
      <c r="N31" s="9"/>
      <c r="O31" s="16">
        <f>SUM(C31:N31)</f>
        <v>6593.61</v>
      </c>
    </row>
    <row r="32" spans="1:15" ht="15.75">
      <c r="A32" s="18" t="s">
        <v>10</v>
      </c>
      <c r="B32" s="18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6">
        <f>O9+O13+O14+O15+O16+O17+O18+O19+O20+O26+O27+O28+O29+O30+O31+O21+O23+O24+O25+O22</f>
        <v>5937874.3902500002</v>
      </c>
    </row>
    <row r="33" spans="1:15" ht="15.75">
      <c r="A33" s="13"/>
      <c r="B33" s="13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4"/>
    </row>
    <row r="34" spans="1:15" ht="15.75">
      <c r="A34" s="1" t="s">
        <v>9</v>
      </c>
      <c r="B34" s="3"/>
      <c r="C34" s="12">
        <f>'[1]5-1'!C36</f>
        <v>1245356.44025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1:15" ht="15.75">
      <c r="A35" s="1"/>
      <c r="B35" s="3"/>
      <c r="C35" s="12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spans="1:15" ht="15.75">
      <c r="A36" s="13" t="s">
        <v>8</v>
      </c>
      <c r="B36" s="3">
        <v>1099811.6000000001</v>
      </c>
      <c r="C36" s="12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</row>
    <row r="37" spans="1:15" ht="15.75">
      <c r="A37" s="1"/>
      <c r="B37" s="3"/>
      <c r="C37" s="12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</row>
    <row r="38" spans="1:15" ht="15.75">
      <c r="A38" s="7"/>
      <c r="B38" s="10" t="s">
        <v>7</v>
      </c>
      <c r="C38" s="10" t="s">
        <v>6</v>
      </c>
      <c r="E38" s="8" t="s">
        <v>5</v>
      </c>
    </row>
    <row r="39" spans="1:15" ht="15.75">
      <c r="A39" s="7" t="s">
        <v>4</v>
      </c>
      <c r="B39" s="9">
        <v>5495043.4100000001</v>
      </c>
      <c r="C39" s="9">
        <v>5521478.6600000001</v>
      </c>
      <c r="E39" s="8" t="s">
        <v>3</v>
      </c>
    </row>
    <row r="40" spans="1:15" ht="15.75">
      <c r="A40" s="7" t="s">
        <v>2</v>
      </c>
      <c r="B40" s="6">
        <v>153619.9</v>
      </c>
      <c r="C40" s="6">
        <v>202223.35</v>
      </c>
    </row>
    <row r="41" spans="1:15" ht="15.75">
      <c r="A41" s="7" t="s">
        <v>1</v>
      </c>
      <c r="B41" s="6">
        <f>SUM(B39:B40)</f>
        <v>5648663.3100000005</v>
      </c>
      <c r="C41" s="6">
        <f>SUM(C39:C40)</f>
        <v>5723702.0099999998</v>
      </c>
    </row>
    <row r="42" spans="1:15" ht="15.75">
      <c r="A42" s="5"/>
      <c r="B42" s="4"/>
      <c r="C42" s="4"/>
    </row>
    <row r="43" spans="1:15" ht="18.75" customHeight="1">
      <c r="A43" s="1" t="s">
        <v>0</v>
      </c>
      <c r="B43" s="3"/>
      <c r="C43" s="2">
        <f>C34+C41-O32</f>
        <v>1031184.0599999996</v>
      </c>
    </row>
    <row r="44" spans="1:15" ht="15.75">
      <c r="A44" s="1"/>
      <c r="B44" s="1"/>
      <c r="C44" s="1"/>
    </row>
    <row r="45" spans="1:15" ht="15.75">
      <c r="A45" s="1"/>
      <c r="B45" s="1"/>
      <c r="C45" s="1"/>
    </row>
    <row r="46" spans="1:15" ht="15.75">
      <c r="B46" s="1"/>
    </row>
  </sheetData>
  <mergeCells count="17">
    <mergeCell ref="F24:F27"/>
    <mergeCell ref="G24:G27"/>
    <mergeCell ref="N24:N27"/>
    <mergeCell ref="H24:H27"/>
    <mergeCell ref="I24:I27"/>
    <mergeCell ref="J24:J27"/>
    <mergeCell ref="K24:K27"/>
    <mergeCell ref="L24:L27"/>
    <mergeCell ref="M24:M27"/>
    <mergeCell ref="A1:O1"/>
    <mergeCell ref="B4:B5"/>
    <mergeCell ref="A10:O10"/>
    <mergeCell ref="A24:A28"/>
    <mergeCell ref="B24:B28"/>
    <mergeCell ref="C24:C27"/>
    <mergeCell ref="D24:D27"/>
    <mergeCell ref="E24:E27"/>
  </mergeCells>
  <pageMargins left="0.70866141732283472" right="0.70866141732283472" top="0.74803149606299213" bottom="0.74803149606299213" header="0.31496062992125984" footer="0.31496062992125984"/>
  <pageSetup paperSize="9" scale="46" fitToHeight="0" orientation="landscape" r:id="rId1"/>
  <rowBreaks count="1" manualBreakCount="1">
    <brk id="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5-1 (2019испр.)</vt:lpstr>
      <vt:lpstr>'5-1 (2019испр.)'!Область_печати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Евгений</cp:lastModifiedBy>
  <dcterms:created xsi:type="dcterms:W3CDTF">2020-06-09T10:50:20Z</dcterms:created>
  <dcterms:modified xsi:type="dcterms:W3CDTF">2020-06-09T10:50:39Z</dcterms:modified>
</cp:coreProperties>
</file>