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3-37 (2019)" sheetId="1" r:id="rId1"/>
  </sheets>
  <externalReferences>
    <externalReference r:id="rId2"/>
  </externalReferences>
  <definedNames>
    <definedName name="_xlnm.Print_Area" localSheetId="0">'3-37 (2019)'!$A$1:$O$36</definedName>
  </definedNames>
  <calcPr calcId="124519"/>
</workbook>
</file>

<file path=xl/calcChain.xml><?xml version="1.0" encoding="utf-8"?>
<calcChain xmlns="http://schemas.openxmlformats.org/spreadsheetml/2006/main">
  <c r="B34" i="1"/>
  <c r="C34"/>
  <c r="O4"/>
  <c r="O6"/>
  <c r="O7"/>
  <c r="O8"/>
  <c r="C9"/>
  <c r="D9"/>
  <c r="O9" s="1"/>
  <c r="O10" s="1"/>
  <c r="E9"/>
  <c r="F9"/>
  <c r="G9"/>
  <c r="H9"/>
  <c r="I9"/>
  <c r="J9"/>
  <c r="K9"/>
  <c r="L9"/>
  <c r="M9"/>
  <c r="N9"/>
  <c r="O14"/>
  <c r="O15"/>
  <c r="O16"/>
  <c r="O17"/>
  <c r="O18"/>
  <c r="O19"/>
  <c r="O20"/>
  <c r="C22"/>
  <c r="D22"/>
  <c r="E22"/>
  <c r="F22"/>
  <c r="G22"/>
  <c r="H22"/>
  <c r="I22"/>
  <c r="J22"/>
  <c r="K22"/>
  <c r="L22"/>
  <c r="M22"/>
  <c r="N22"/>
  <c r="O22" s="1"/>
  <c r="C23"/>
  <c r="D23"/>
  <c r="E23"/>
  <c r="O23" s="1"/>
  <c r="O24" s="1"/>
  <c r="F23"/>
  <c r="G23"/>
  <c r="H23"/>
  <c r="I23"/>
  <c r="J23"/>
  <c r="K23"/>
  <c r="L23"/>
  <c r="M23"/>
  <c r="N23"/>
  <c r="C26"/>
  <c r="C35" l="1"/>
</calcChain>
</file>

<file path=xl/sharedStrings.xml><?xml version="1.0" encoding="utf-8"?>
<sst xmlns="http://schemas.openxmlformats.org/spreadsheetml/2006/main" count="78" uniqueCount="61">
  <si>
    <t>л/сч</t>
  </si>
  <si>
    <t xml:space="preserve">площадь </t>
  </si>
  <si>
    <t xml:space="preserve">Остаток на начало 01.01.2020г.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</si>
  <si>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</si>
  <si>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</si>
  <si>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</si>
  <si>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</si>
  <si>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долг по кв/плате на 01.01.19г.</t>
  </si>
  <si>
    <t xml:space="preserve">Остаток на начало 01.01.2019г. 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</si>
  <si>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</si>
  <si>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</si>
  <si>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</si>
  <si>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</si>
  <si>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</si>
  <si>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</si>
  <si>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"Эгида"</t>
  </si>
  <si>
    <t>Работы по тех.диагностированию ВДГО</t>
  </si>
  <si>
    <t>Косметический ремонт подъезда многоквартирного жилого дома п.2</t>
  </si>
  <si>
    <t>Ремонт балконных примыканий кв.107</t>
  </si>
  <si>
    <t>Коваль Константин Владимирович</t>
  </si>
  <si>
    <t>Ремонт кровли в один слой кв.71,72,33- (октябрь); Ремонт кровли в доме кв.№№35,41,69,72,105,106,107,108- (сентябрь)</t>
  </si>
  <si>
    <t>ООО "Курганоблсервис"</t>
  </si>
  <si>
    <t>Услуги по благоустройству территории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</si>
  <si>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</si>
  <si>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</si>
  <si>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</si>
  <si>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</si>
  <si>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</si>
  <si>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</si>
  <si>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</si>
  <si>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</si>
  <si>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</si>
  <si>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</si>
  <si>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</si>
  <si>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</si>
  <si>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</si>
  <si>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</si>
  <si>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</si>
  <si>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</si>
  <si>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3 мкр., дом. 37                                2019 г.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</si>
  <si>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</si>
  <si>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Оганисян Симак Валерикович</t>
  </si>
  <si>
    <t>Уборка снега 30.12.2018г.</t>
  </si>
  <si>
    <t xml:space="preserve">Чистый двор (КГМ, без ТБО) </t>
  </si>
  <si>
    <t>Работа по обеспечению вывоза бытовых отходов</t>
  </si>
  <si>
    <t>Материалы</t>
  </si>
  <si>
    <t>ГВС и КНС кв. № 11: демонтаж тр-да КНС Ду- 100 чуг. - 2 м.,монтаж тр-да КНС Ду 110 ПП - 2 м., монтаж перехода с ПП Ду- 110 на чуг. - 1 шт.,монтаж патрубка компенс. ПП Ду- 110 - 1 шт.,демонтаж тр-да ГВС Ду-32 ст. - 4 м., монтаж тр-да ПП Ду - 32 - 4 м.,монтаж муфты ПП Ду-40*32 - 1 шт.,монтаж тройника ПП Ду-32*20*32 - 1 шт.,монтаж муфты ПП Ду-20*1/2 - 1 шт.,монтаж американки ПП Ду- 32*25 - 1 шт., монтаж муфты ПП Ду - 32 - 2 шт. ГВС кв.№ 16 : демонтаж тр-да Ду- 25 ст. - 2м., монтаж тр*да  ПП Ду- 25 - 2 м.,монтаж эл/соединений Ду- 20*20 - 1 шт.,монтаж муфты ПП Ду-32*25 - 1 шт.,монтаж американки ПП Ду-25*20 - 1 шт.</t>
  </si>
  <si>
    <t>Установка фанеры на дверь (тамбур)-1шт., смена деревянного элемента на фанеру-1шт.,установка фанеры на перегородку-1шт.,установка фанеры на балконную дверь межэтажную-1шт., смена стекла в подъездных окнах-18,2м2.</t>
  </si>
  <si>
    <t>КНС Ду-110 кв 88- демонтаж тр -да КНС ДУ -100-2м., монтаж тр -да ПП Ду-110-2м.; КНС ПП Ду-110 (подвал) - демонтаж тр-да КНС ПП Ду-110-1,5м., монтаж тр -да КНС ПП Ду-1102,5м.; ХВС,ГВС (подвал) - демонтаж тр-да ХВС Ду -25-4м.,монтаж тр-да ХВС ПП Ду-25-4м.,монтаж резьбы Ду-25-1шт.,32-1шт., демонтаж тр-да ГВС Ду-32-4м., монтаж тр-да ПП Ду-32-4м.,монтаж вентилей ПП Ду-20-2шт.</t>
  </si>
  <si>
    <t>Монтаж светодиодных светильников-9шт..</t>
  </si>
  <si>
    <t>Лампа накаливания 40вт- 7 шт</t>
  </si>
  <si>
    <t>Замена светодиодных светильников-1шт.</t>
  </si>
  <si>
    <t>Лампа накаливания 40вт- 10 шт</t>
  </si>
  <si>
    <t>Тех.обслуживание РЩ в тамбурах квартир, очистка от пыли, посторонних предметов,протяжка крепежа коммуникаций РЩ, замена выключателей,установка сжимов,замена пакетного выключателя.</t>
  </si>
  <si>
    <t>Демонтаж ст. трубы Ду-25-4м., прокладка трубопровода  ПП ДУ-25-4м.,монтаж муфт Ду-20-1шт.,Ду-25-3шт.,монтаж кран шаров. Ду-20-2шт.,Ду-32-1шт. Замена шлейфа питания РКЦ ОZ-250 W-5п.м., замена лампы ДРВ-250 W-1шт.замена светодиодной лампы LEP-6W-1шт.</t>
  </si>
  <si>
    <t>Сварочные работы по изготовлению поручней из трубы 40*20*1,5 ст.-24м., установка поручней на крыльцах-4шт.,покраска поручней эмалью-4,3м2.,покраска ограждения газона из трубы-20м2., покраска фасада здания от надписей-8,5м2.</t>
  </si>
  <si>
    <t>Монтаж Выключателя нагрузкиВН 32-2шт.(кв.93)(кв.33)Замена выключателя-2шт.,Замена рейки-1шт.,Смена ламп-1шт.</t>
  </si>
  <si>
    <t>Замена патрона карболитового Е-27-1шт.( кв.91);Замена патрона Е-40-1шт.(улич.осв)Замена патрона карболитовогоЕ 27-1шт.(115)</t>
  </si>
  <si>
    <t>Виды работ</t>
  </si>
  <si>
    <t>Адрес: 3 мкр., дом. 37                     2019 г.</t>
  </si>
  <si>
    <t>Итого за год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</si>
</sst>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165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5" fillId="0" borderId="2" xfId="2" applyNumberFormat="1" applyFont="1" applyBorder="1" applyAlignment="1">
      <alignment horizontal="center" vertical="center" wrapText="1"/>
    </xf>
    <xf numFmtId="165" fontId="5" fillId="0" borderId="2" xfId="3" applyNumberFormat="1" applyFont="1" applyBorder="1" applyAlignment="1">
      <alignment horizontal="center" vertical="center"/>
    </xf>
    <xf numFmtId="165" fontId="5" fillId="0" borderId="2" xfId="4" applyNumberFormat="1" applyFont="1" applyBorder="1" applyAlignment="1">
      <alignment horizontal="center" vertical="center"/>
    </xf>
    <xf numFmtId="166" fontId="5" fillId="0" borderId="2" xfId="3" applyNumberFormat="1" applyFont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66" fontId="5" fillId="0" borderId="3" xfId="3" applyNumberFormat="1" applyFont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 wrapText="1"/>
    </xf>
    <xf numFmtId="165" fontId="5" fillId="0" borderId="3" xfId="5" applyNumberFormat="1" applyFont="1" applyBorder="1" applyAlignment="1">
      <alignment horizontal="center" vertical="center" wrapText="1"/>
    </xf>
    <xf numFmtId="2" fontId="5" fillId="0" borderId="2" xfId="2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0" borderId="2" xfId="6" applyNumberFormat="1" applyFont="1" applyBorder="1" applyAlignment="1">
      <alignment horizontal="center" vertical="center" wrapText="1"/>
    </xf>
    <xf numFmtId="166" fontId="5" fillId="0" borderId="2" xfId="4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166" fontId="5" fillId="0" borderId="2" xfId="3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165" fontId="5" fillId="0" borderId="2" xfId="5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3" xfId="7"/>
    <cellStyle name="Обычный 3 2" xfId="8"/>
    <cellStyle name="Обычный 4" xfId="9"/>
    <cellStyle name="Обычный 5" xfId="10"/>
    <cellStyle name="Обычный_3-20а" xfId="4"/>
    <cellStyle name="Обычный_3-37" xfId="6"/>
    <cellStyle name="Обычный_5-3" xfId="3"/>
    <cellStyle name="Обычный_Кр-12" xfId="5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3%20&#1084;&#1082;&#1088;.,&#1076;.37(2018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37"/>
    </sheetNames>
    <sheetDataSet>
      <sheetData sheetId="0">
        <row r="31">
          <cell r="C31">
            <v>423706.53500000038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topLeftCell="A13" zoomScale="71" zoomScaleNormal="71" workbookViewId="0">
      <selection activeCell="C34" sqref="C34"/>
    </sheetView>
  </sheetViews>
  <sheetFormatPr defaultRowHeight="15"/>
  <cols>
    <col min="1" max="1" width="35.85546875" customWidth="1"/>
    <col min="2" max="2" width="19.7109375" customWidth="1"/>
    <col min="3" max="3" width="17.140625" customWidth="1"/>
    <col min="4" max="5" width="18.5703125" customWidth="1"/>
    <col min="6" max="6" width="21" customWidth="1"/>
    <col min="7" max="7" width="15.28515625" customWidth="1"/>
    <col min="8" max="8" width="14.5703125" customWidth="1"/>
    <col min="9" max="9" width="11.85546875" customWidth="1"/>
    <col min="10" max="10" width="10.85546875" customWidth="1"/>
    <col min="11" max="12" width="11.42578125" customWidth="1"/>
    <col min="13" max="13" width="12.42578125" customWidth="1"/>
    <col min="14" max="14" width="13.140625" customWidth="1"/>
    <col min="15" max="15" width="15.85546875" customWidth="1"/>
  </cols>
  <sheetData>
    <row r="1" spans="1:15" ht="15.75">
      <c r="A1" s="44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27" t="s">
        <v>38</v>
      </c>
      <c r="B3" s="27"/>
      <c r="C3" s="27" t="s">
        <v>37</v>
      </c>
      <c r="D3" s="27" t="s">
        <v>36</v>
      </c>
      <c r="E3" s="27" t="s">
        <v>35</v>
      </c>
      <c r="F3" s="27" t="s">
        <v>34</v>
      </c>
      <c r="G3" s="18" t="s">
        <v>33</v>
      </c>
      <c r="H3" s="18" t="s">
        <v>32</v>
      </c>
      <c r="I3" s="18" t="s">
        <v>31</v>
      </c>
      <c r="J3" s="18" t="s">
        <v>30</v>
      </c>
      <c r="K3" s="18" t="s">
        <v>29</v>
      </c>
      <c r="L3" s="18" t="s">
        <v>28</v>
      </c>
      <c r="M3" s="18" t="s">
        <v>27</v>
      </c>
      <c r="N3" s="18" t="s">
        <v>26</v>
      </c>
      <c r="O3" s="26" t="s">
        <v>25</v>
      </c>
    </row>
    <row r="4" spans="1:15" ht="106.5" customHeight="1">
      <c r="A4" s="25" t="s">
        <v>24</v>
      </c>
      <c r="B4" s="45" t="s">
        <v>23</v>
      </c>
      <c r="C4" s="15">
        <v>5140</v>
      </c>
      <c r="D4" s="19">
        <v>2146</v>
      </c>
      <c r="E4" s="43">
        <v>6495</v>
      </c>
      <c r="F4" s="41">
        <v>17779</v>
      </c>
      <c r="G4" s="41">
        <v>19618</v>
      </c>
      <c r="H4" s="43"/>
      <c r="I4" s="43">
        <v>193</v>
      </c>
      <c r="J4" s="42"/>
      <c r="K4" s="21">
        <v>1559</v>
      </c>
      <c r="L4" s="41">
        <v>5904</v>
      </c>
      <c r="M4" s="41">
        <v>5035</v>
      </c>
      <c r="N4" s="40">
        <v>3181</v>
      </c>
      <c r="O4" s="13">
        <f>SUM(C4:N4)</f>
        <v>67050</v>
      </c>
    </row>
    <row r="5" spans="1:15" ht="297.75" customHeight="1">
      <c r="A5" s="25" t="s">
        <v>58</v>
      </c>
      <c r="B5" s="45"/>
      <c r="C5" s="15" t="s">
        <v>57</v>
      </c>
      <c r="D5" s="39" t="s">
        <v>56</v>
      </c>
      <c r="E5" s="38" t="s">
        <v>55</v>
      </c>
      <c r="F5" s="38" t="s">
        <v>54</v>
      </c>
      <c r="G5" s="24" t="s">
        <v>53</v>
      </c>
      <c r="H5" s="37" t="s">
        <v>52</v>
      </c>
      <c r="I5" s="24" t="s">
        <v>51</v>
      </c>
      <c r="J5" s="37" t="s">
        <v>50</v>
      </c>
      <c r="K5" s="36" t="s">
        <v>49</v>
      </c>
      <c r="L5" s="24" t="s">
        <v>48</v>
      </c>
      <c r="M5" s="36" t="s">
        <v>47</v>
      </c>
      <c r="N5" s="36" t="s">
        <v>46</v>
      </c>
      <c r="O5" s="13"/>
    </row>
    <row r="6" spans="1:15" ht="31.5" customHeight="1">
      <c r="A6" s="25" t="s">
        <v>45</v>
      </c>
      <c r="B6" s="28"/>
      <c r="C6" s="28">
        <v>502.64</v>
      </c>
      <c r="D6" s="35">
        <v>440.05</v>
      </c>
      <c r="E6" s="19">
        <v>5859.34</v>
      </c>
      <c r="F6" s="34">
        <v>1321.6</v>
      </c>
      <c r="G6" s="34">
        <v>1380.83</v>
      </c>
      <c r="H6" s="34">
        <v>92.04</v>
      </c>
      <c r="I6" s="33">
        <v>410.33</v>
      </c>
      <c r="J6" s="33">
        <v>65.28</v>
      </c>
      <c r="K6" s="32">
        <v>2707.05</v>
      </c>
      <c r="L6" s="33">
        <v>3603</v>
      </c>
      <c r="M6" s="32">
        <v>16590.990000000002</v>
      </c>
      <c r="N6" s="31">
        <v>1381.33</v>
      </c>
      <c r="O6" s="13">
        <f>SUM(B6:N6)</f>
        <v>34354.48000000001</v>
      </c>
    </row>
    <row r="7" spans="1:15" ht="31.5">
      <c r="A7" s="25" t="s">
        <v>44</v>
      </c>
      <c r="B7" s="15" t="s">
        <v>43</v>
      </c>
      <c r="C7" s="15">
        <v>6092.31</v>
      </c>
      <c r="D7" s="15">
        <v>1650</v>
      </c>
      <c r="E7" s="19">
        <v>1980</v>
      </c>
      <c r="F7" s="19">
        <v>2699</v>
      </c>
      <c r="G7" s="19">
        <v>1619.86</v>
      </c>
      <c r="H7" s="19">
        <v>1078</v>
      </c>
      <c r="I7" s="19">
        <v>3150</v>
      </c>
      <c r="J7" s="19">
        <v>2912.5</v>
      </c>
      <c r="K7" s="19">
        <v>4908</v>
      </c>
      <c r="L7" s="19">
        <v>4550</v>
      </c>
      <c r="M7" s="19">
        <v>4050</v>
      </c>
      <c r="N7" s="19">
        <v>1662.5</v>
      </c>
      <c r="O7" s="29">
        <f>SUM(C7:N7)</f>
        <v>36352.17</v>
      </c>
    </row>
    <row r="8" spans="1:15" ht="30.75" customHeight="1">
      <c r="A8" s="30" t="s">
        <v>42</v>
      </c>
      <c r="B8" s="15" t="s">
        <v>41</v>
      </c>
      <c r="C8" s="15">
        <v>1500</v>
      </c>
      <c r="D8" s="15"/>
      <c r="E8" s="19"/>
      <c r="F8" s="19"/>
      <c r="G8" s="19"/>
      <c r="H8" s="19"/>
      <c r="I8" s="19"/>
      <c r="J8" s="19"/>
      <c r="K8" s="19"/>
      <c r="L8" s="19"/>
      <c r="M8" s="19"/>
      <c r="N8" s="19"/>
      <c r="O8" s="29">
        <f>SUM(C8:N8)</f>
        <v>1500</v>
      </c>
    </row>
    <row r="9" spans="1:15" ht="94.5">
      <c r="A9" s="28" t="s">
        <v>40</v>
      </c>
      <c r="B9" s="15"/>
      <c r="C9" s="15">
        <f t="shared" ref="C9:N9" si="0">6917.1*4.1</f>
        <v>28360.11</v>
      </c>
      <c r="D9" s="15">
        <f t="shared" si="0"/>
        <v>28360.11</v>
      </c>
      <c r="E9" s="15">
        <f t="shared" si="0"/>
        <v>28360.11</v>
      </c>
      <c r="F9" s="15">
        <f t="shared" si="0"/>
        <v>28360.11</v>
      </c>
      <c r="G9" s="15">
        <f t="shared" si="0"/>
        <v>28360.11</v>
      </c>
      <c r="H9" s="15">
        <f t="shared" si="0"/>
        <v>28360.11</v>
      </c>
      <c r="I9" s="15">
        <f t="shared" si="0"/>
        <v>28360.11</v>
      </c>
      <c r="J9" s="15">
        <f t="shared" si="0"/>
        <v>28360.11</v>
      </c>
      <c r="K9" s="15">
        <f t="shared" si="0"/>
        <v>28360.11</v>
      </c>
      <c r="L9" s="15">
        <f t="shared" si="0"/>
        <v>28360.11</v>
      </c>
      <c r="M9" s="15">
        <f t="shared" si="0"/>
        <v>28360.11</v>
      </c>
      <c r="N9" s="15">
        <f t="shared" si="0"/>
        <v>28360.11</v>
      </c>
      <c r="O9" s="13">
        <f>SUM(C9:N9)</f>
        <v>340321.31999999989</v>
      </c>
    </row>
    <row r="10" spans="1:15" ht="15.75">
      <c r="A10" s="14" t="s">
        <v>9</v>
      </c>
      <c r="B10" s="14"/>
      <c r="C10" s="14"/>
      <c r="D10" s="14"/>
      <c r="E10" s="14"/>
      <c r="F10" s="14"/>
      <c r="G10" s="13"/>
      <c r="H10" s="13"/>
      <c r="I10" s="13"/>
      <c r="J10" s="13"/>
      <c r="K10" s="13"/>
      <c r="L10" s="13"/>
      <c r="M10" s="13"/>
      <c r="N10" s="13"/>
      <c r="O10" s="13">
        <f>SUM(O4:O9)</f>
        <v>479577.96999999991</v>
      </c>
    </row>
    <row r="11" spans="1:15" ht="15.75">
      <c r="A11" s="44" t="s">
        <v>39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.75">
      <c r="A13" s="27" t="s">
        <v>38</v>
      </c>
      <c r="B13" s="27"/>
      <c r="C13" s="27" t="s">
        <v>37</v>
      </c>
      <c r="D13" s="27" t="s">
        <v>36</v>
      </c>
      <c r="E13" s="27" t="s">
        <v>35</v>
      </c>
      <c r="F13" s="27" t="s">
        <v>34</v>
      </c>
      <c r="G13" s="18" t="s">
        <v>33</v>
      </c>
      <c r="H13" s="18" t="s">
        <v>32</v>
      </c>
      <c r="I13" s="18" t="s">
        <v>31</v>
      </c>
      <c r="J13" s="18" t="s">
        <v>30</v>
      </c>
      <c r="K13" s="18" t="s">
        <v>29</v>
      </c>
      <c r="L13" s="18" t="s">
        <v>28</v>
      </c>
      <c r="M13" s="18" t="s">
        <v>27</v>
      </c>
      <c r="N13" s="18" t="s">
        <v>26</v>
      </c>
      <c r="O13" s="26" t="s">
        <v>25</v>
      </c>
    </row>
    <row r="14" spans="1:15" ht="116.25" customHeight="1">
      <c r="A14" s="25" t="s">
        <v>24</v>
      </c>
      <c r="B14" s="15" t="s">
        <v>23</v>
      </c>
      <c r="C14" s="19">
        <v>24279</v>
      </c>
      <c r="D14" s="19">
        <v>24279</v>
      </c>
      <c r="E14" s="19">
        <v>24279</v>
      </c>
      <c r="F14" s="19">
        <v>24279</v>
      </c>
      <c r="G14" s="19">
        <v>24279</v>
      </c>
      <c r="H14" s="19">
        <v>24279</v>
      </c>
      <c r="I14" s="19">
        <v>24279</v>
      </c>
      <c r="J14" s="19">
        <v>24279</v>
      </c>
      <c r="K14" s="19">
        <v>24279</v>
      </c>
      <c r="L14" s="19">
        <v>24279</v>
      </c>
      <c r="M14" s="19">
        <v>24279</v>
      </c>
      <c r="N14" s="19">
        <v>24279</v>
      </c>
      <c r="O14" s="13">
        <f>N14+M14+L14+K14+J14+I14+H14+G14+F14+E14+D14+C14</f>
        <v>291348</v>
      </c>
    </row>
    <row r="15" spans="1:15" ht="55.5" customHeight="1">
      <c r="A15" s="16" t="s">
        <v>22</v>
      </c>
      <c r="B15" s="15" t="s">
        <v>21</v>
      </c>
      <c r="C15" s="22">
        <v>17205</v>
      </c>
      <c r="D15" s="22">
        <v>17205</v>
      </c>
      <c r="E15" s="22">
        <v>17205</v>
      </c>
      <c r="F15" s="22">
        <v>17205</v>
      </c>
      <c r="G15" s="22">
        <v>17205</v>
      </c>
      <c r="H15" s="22">
        <v>17205</v>
      </c>
      <c r="I15" s="22">
        <v>17205</v>
      </c>
      <c r="J15" s="22">
        <v>17205</v>
      </c>
      <c r="K15" s="22">
        <v>17205</v>
      </c>
      <c r="L15" s="22">
        <v>17205</v>
      </c>
      <c r="M15" s="22">
        <v>17205</v>
      </c>
      <c r="N15" s="22">
        <v>17205</v>
      </c>
      <c r="O15" s="13">
        <f>SUM(C15:N15)</f>
        <v>206460</v>
      </c>
    </row>
    <row r="16" spans="1:15" ht="85.5" customHeight="1">
      <c r="A16" s="16" t="s">
        <v>20</v>
      </c>
      <c r="B16" s="46" t="s">
        <v>19</v>
      </c>
      <c r="C16" s="22"/>
      <c r="D16" s="22"/>
      <c r="E16" s="22"/>
      <c r="F16" s="22"/>
      <c r="G16" s="22"/>
      <c r="H16" s="22"/>
      <c r="I16" s="22"/>
      <c r="J16" s="22"/>
      <c r="K16" s="22">
        <v>220800</v>
      </c>
      <c r="L16" s="24">
        <v>55800</v>
      </c>
      <c r="M16" s="23"/>
      <c r="N16" s="22"/>
      <c r="O16" s="13">
        <f>SUM(C16:N16)</f>
        <v>276600</v>
      </c>
    </row>
    <row r="17" spans="1:15" ht="35.25" customHeight="1">
      <c r="A17" s="16" t="s">
        <v>18</v>
      </c>
      <c r="B17" s="47"/>
      <c r="C17" s="22"/>
      <c r="D17" s="22"/>
      <c r="E17" s="22"/>
      <c r="F17" s="22"/>
      <c r="G17" s="22"/>
      <c r="H17" s="22"/>
      <c r="I17" s="22"/>
      <c r="J17" s="22"/>
      <c r="K17" s="22">
        <v>11000</v>
      </c>
      <c r="L17" s="24"/>
      <c r="M17" s="23"/>
      <c r="N17" s="22"/>
      <c r="O17" s="13">
        <f>SUM(C17:N17)</f>
        <v>11000</v>
      </c>
    </row>
    <row r="18" spans="1:15" ht="40.5" customHeight="1">
      <c r="A18" s="16" t="s">
        <v>17</v>
      </c>
      <c r="B18" s="48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3"/>
      <c r="N18" s="22">
        <v>75000</v>
      </c>
      <c r="O18" s="13">
        <f>SUM(C18:N18)</f>
        <v>75000</v>
      </c>
    </row>
    <row r="19" spans="1:15" ht="15.75" customHeight="1">
      <c r="A19" s="16" t="s">
        <v>16</v>
      </c>
      <c r="B19" s="15" t="s">
        <v>15</v>
      </c>
      <c r="C19" s="22"/>
      <c r="D19" s="22"/>
      <c r="E19" s="22"/>
      <c r="F19" s="22"/>
      <c r="G19" s="22"/>
      <c r="H19" s="22"/>
      <c r="I19" s="22"/>
      <c r="J19" s="22"/>
      <c r="K19" s="22"/>
      <c r="L19" s="24"/>
      <c r="M19" s="23">
        <v>42600</v>
      </c>
      <c r="N19" s="22"/>
      <c r="O19" s="13">
        <f>SUM(C19:N19)</f>
        <v>42600</v>
      </c>
    </row>
    <row r="20" spans="1:15" ht="15.75">
      <c r="A20" s="16" t="s">
        <v>14</v>
      </c>
      <c r="B20" s="15"/>
      <c r="C20" s="15"/>
      <c r="D20" s="15"/>
      <c r="E20" s="15"/>
      <c r="F20" s="15"/>
      <c r="G20" s="18"/>
      <c r="H20" s="21"/>
      <c r="I20" s="18"/>
      <c r="J20" s="20"/>
      <c r="K20" s="18"/>
      <c r="L20" s="19"/>
      <c r="M20" s="19"/>
      <c r="N20" s="18"/>
      <c r="O20" s="13">
        <f>(C32+C33)*2.5/100</f>
        <v>38694.460749999998</v>
      </c>
    </row>
    <row r="21" spans="1:15" ht="15.75">
      <c r="A21" s="17" t="s">
        <v>13</v>
      </c>
      <c r="C21" s="15"/>
      <c r="D21" s="15"/>
      <c r="E21" s="15"/>
      <c r="F21" s="15"/>
      <c r="G21" s="18"/>
      <c r="H21" s="21"/>
      <c r="I21" s="18"/>
      <c r="J21" s="20"/>
      <c r="K21" s="18"/>
      <c r="L21" s="19"/>
      <c r="M21" s="19"/>
      <c r="N21" s="18"/>
      <c r="O21" s="13">
        <v>200987.18</v>
      </c>
    </row>
    <row r="22" spans="1:15" ht="15.75">
      <c r="A22" s="17" t="s">
        <v>12</v>
      </c>
      <c r="B22" s="15" t="s">
        <v>11</v>
      </c>
      <c r="C22" s="15">
        <f t="shared" ref="C22:N22" si="1">137*4</f>
        <v>548</v>
      </c>
      <c r="D22" s="15">
        <f t="shared" si="1"/>
        <v>548</v>
      </c>
      <c r="E22" s="15">
        <f t="shared" si="1"/>
        <v>548</v>
      </c>
      <c r="F22" s="15">
        <f t="shared" si="1"/>
        <v>548</v>
      </c>
      <c r="G22" s="15">
        <f t="shared" si="1"/>
        <v>548</v>
      </c>
      <c r="H22" s="15">
        <f t="shared" si="1"/>
        <v>548</v>
      </c>
      <c r="I22" s="15">
        <f t="shared" si="1"/>
        <v>548</v>
      </c>
      <c r="J22" s="15">
        <f t="shared" si="1"/>
        <v>548</v>
      </c>
      <c r="K22" s="15">
        <f t="shared" si="1"/>
        <v>548</v>
      </c>
      <c r="L22" s="15">
        <f t="shared" si="1"/>
        <v>548</v>
      </c>
      <c r="M22" s="15">
        <f t="shared" si="1"/>
        <v>548</v>
      </c>
      <c r="N22" s="15">
        <f t="shared" si="1"/>
        <v>548</v>
      </c>
      <c r="O22" s="13">
        <f>SUM(C22:N22)</f>
        <v>6576</v>
      </c>
    </row>
    <row r="23" spans="1:15" ht="15.75">
      <c r="A23" s="16" t="s">
        <v>10</v>
      </c>
      <c r="B23" s="15"/>
      <c r="C23" s="15">
        <f t="shared" ref="C23:N23" si="2">6917.1*0.2</f>
        <v>1383.42</v>
      </c>
      <c r="D23" s="15">
        <f t="shared" si="2"/>
        <v>1383.42</v>
      </c>
      <c r="E23" s="15">
        <f t="shared" si="2"/>
        <v>1383.42</v>
      </c>
      <c r="F23" s="15">
        <f t="shared" si="2"/>
        <v>1383.42</v>
      </c>
      <c r="G23" s="15">
        <f t="shared" si="2"/>
        <v>1383.42</v>
      </c>
      <c r="H23" s="15">
        <f t="shared" si="2"/>
        <v>1383.42</v>
      </c>
      <c r="I23" s="15">
        <f t="shared" si="2"/>
        <v>1383.42</v>
      </c>
      <c r="J23" s="15">
        <f t="shared" si="2"/>
        <v>1383.42</v>
      </c>
      <c r="K23" s="15">
        <f t="shared" si="2"/>
        <v>1383.42</v>
      </c>
      <c r="L23" s="15">
        <f t="shared" si="2"/>
        <v>1383.42</v>
      </c>
      <c r="M23" s="15">
        <f t="shared" si="2"/>
        <v>1383.42</v>
      </c>
      <c r="N23" s="15">
        <f t="shared" si="2"/>
        <v>1383.42</v>
      </c>
      <c r="O23" s="13">
        <f>SUM(C23:N23)</f>
        <v>16601.04</v>
      </c>
    </row>
    <row r="24" spans="1:15" ht="15.75">
      <c r="A24" s="14" t="s">
        <v>9</v>
      </c>
      <c r="B24" s="14"/>
      <c r="C24" s="14"/>
      <c r="D24" s="14"/>
      <c r="E24" s="14"/>
      <c r="F24" s="14"/>
      <c r="G24" s="13"/>
      <c r="H24" s="13"/>
      <c r="I24" s="13"/>
      <c r="J24" s="13"/>
      <c r="K24" s="13"/>
      <c r="L24" s="13"/>
      <c r="M24" s="13"/>
      <c r="N24" s="13"/>
      <c r="O24" s="13">
        <f>O23+O22+O21+O20+O15+O14+O10+O16+O17+O18+O19</f>
        <v>1645444.65075</v>
      </c>
    </row>
    <row r="25" spans="1:15" ht="15.75">
      <c r="A25" s="12"/>
      <c r="B25" s="6"/>
      <c r="C25" s="6"/>
      <c r="D25" s="6"/>
      <c r="E25" s="6"/>
      <c r="F25" s="6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.75">
      <c r="A26" s="10" t="s">
        <v>8</v>
      </c>
      <c r="C26" s="9">
        <f>'[1]3-37'!C31</f>
        <v>423706.53500000038</v>
      </c>
    </row>
    <row r="27" spans="1:15" ht="15.75">
      <c r="A27" s="8"/>
      <c r="C27" s="7"/>
    </row>
    <row r="28" spans="1:15" ht="15.75">
      <c r="A28" s="6" t="s">
        <v>7</v>
      </c>
      <c r="B28" s="5">
        <v>276469.94</v>
      </c>
      <c r="C28" s="5"/>
    </row>
    <row r="29" spans="1:15" ht="15.75">
      <c r="A29" s="1"/>
      <c r="B29" s="5"/>
      <c r="C29" s="5"/>
    </row>
    <row r="30" spans="1:15" ht="15.75">
      <c r="A30" s="1"/>
      <c r="B30" s="5" t="s">
        <v>6</v>
      </c>
      <c r="C30" s="5" t="s">
        <v>5</v>
      </c>
    </row>
    <row r="31" spans="1:15" ht="15.75">
      <c r="A31" s="1"/>
      <c r="B31" s="5"/>
      <c r="C31" s="5"/>
    </row>
    <row r="32" spans="1:15" ht="15.75">
      <c r="A32" s="1" t="s">
        <v>4</v>
      </c>
      <c r="B32" s="4">
        <v>1369588.02</v>
      </c>
      <c r="C32" s="4">
        <v>1384887.78</v>
      </c>
    </row>
    <row r="33" spans="1:3" ht="15.75">
      <c r="A33" s="1" t="s">
        <v>3</v>
      </c>
      <c r="B33" s="3">
        <v>180187.61</v>
      </c>
      <c r="C33" s="3">
        <v>162890.65</v>
      </c>
    </row>
    <row r="34" spans="1:3" ht="15.75">
      <c r="A34" s="1" t="s">
        <v>60</v>
      </c>
      <c r="B34" s="3">
        <f>SUM(B32:B33)</f>
        <v>1549775.63</v>
      </c>
      <c r="C34" s="3">
        <f>SUM(C32:C33)</f>
        <v>1547778.43</v>
      </c>
    </row>
    <row r="35" spans="1:3" ht="15.75">
      <c r="A35" s="1" t="s">
        <v>2</v>
      </c>
      <c r="B35" s="2"/>
      <c r="C35" s="2">
        <f>C26+C32+C33-O24</f>
        <v>326040.31425000029</v>
      </c>
    </row>
    <row r="36" spans="1:3" ht="15.75">
      <c r="A36" s="1"/>
      <c r="B36" s="1"/>
      <c r="C36" s="1"/>
    </row>
    <row r="37" spans="1:3" ht="15.75">
      <c r="A37" s="1" t="s">
        <v>1</v>
      </c>
      <c r="B37" s="1"/>
      <c r="C37" s="1">
        <v>6917.1</v>
      </c>
    </row>
    <row r="38" spans="1:3" ht="15.75">
      <c r="A38" s="1" t="s">
        <v>0</v>
      </c>
      <c r="B38" s="1"/>
      <c r="C38" s="1">
        <v>137</v>
      </c>
    </row>
  </sheetData>
  <mergeCells count="4">
    <mergeCell ref="A1:O1"/>
    <mergeCell ref="B4:B5"/>
    <mergeCell ref="A11:O11"/>
    <mergeCell ref="B16:B18"/>
  </mergeCells>
  <pageMargins left="0.7" right="0.7" top="0.75" bottom="0.75" header="0.3" footer="0.3"/>
  <pageSetup paperSize="9" scale="52" fitToHeight="0" orientation="landscape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3-37 (2019)</vt:lpstr>
      <vt:lpstr>'3-37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2020-06-09T11:01:28Z</dcterms:created>
  <dcterms:modified xsi:type="dcterms:W3CDTF">2020-06-09T11:32:57Z</dcterms:modified>
</cp:coreProperties>
</file>