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3-31 (2019)" sheetId="1" r:id="rId1"/>
  </sheets>
  <calcPr calcId="124519"/>
</workbook>
</file>

<file path=xl/calcChain.xml><?xml version="1.0" encoding="utf-8"?>
<calcChain xmlns="http://schemas.openxmlformats.org/spreadsheetml/2006/main">
  <c r="O4" i="1"/>
  <c r="O6"/>
  <c r="O7"/>
  <c r="O8"/>
  <c r="C9"/>
  <c r="D9"/>
  <c r="E9"/>
  <c r="O9" s="1"/>
  <c r="F9"/>
  <c r="G9"/>
  <c r="H9"/>
  <c r="I9"/>
  <c r="J9"/>
  <c r="K9"/>
  <c r="L9"/>
  <c r="M9"/>
  <c r="N9"/>
  <c r="O14"/>
  <c r="O15"/>
  <c r="O16"/>
  <c r="O17"/>
  <c r="O18"/>
  <c r="O19"/>
  <c r="O20"/>
  <c r="O21"/>
  <c r="O22"/>
  <c r="O23"/>
  <c r="C25"/>
  <c r="D25"/>
  <c r="E25"/>
  <c r="O25" s="1"/>
  <c r="F25"/>
  <c r="G25"/>
  <c r="H25"/>
  <c r="I25"/>
  <c r="J25"/>
  <c r="K25"/>
  <c r="L25"/>
  <c r="M25"/>
  <c r="N25"/>
  <c r="C26"/>
  <c r="D26"/>
  <c r="O26" s="1"/>
  <c r="E26"/>
  <c r="F26"/>
  <c r="G26"/>
  <c r="H26"/>
  <c r="I26"/>
  <c r="J26"/>
  <c r="K26"/>
  <c r="L26"/>
  <c r="M26"/>
  <c r="N26"/>
  <c r="O27"/>
  <c r="D37"/>
  <c r="E37"/>
  <c r="O28" l="1"/>
  <c r="C39" s="1"/>
  <c r="O10"/>
</calcChain>
</file>

<file path=xl/sharedStrings.xml><?xml version="1.0" encoding="utf-8"?>
<sst xmlns="http://schemas.openxmlformats.org/spreadsheetml/2006/main" count="81" uniqueCount="64">
  <si>
    <t xml:space="preserve">Остаток на начало 01.01.2020г. </t>
  </si>
  <si>
    <t>Всего:</t>
  </si>
  <si>
    <t>Итого за год, нежилые помещения:</t>
  </si>
  <si>
    <t>л/сч (шт)</t>
  </si>
  <si>
    <t>Итого за год, жилые помещения:</t>
  </si>
  <si>
    <t>площадь (м.кв.)</t>
  </si>
  <si>
    <t>Оплачено</t>
  </si>
  <si>
    <t>Начислено</t>
  </si>
  <si>
    <t>долг по кв/плате на 01.01.19г.</t>
  </si>
  <si>
    <t>Остаток на начало 01.01.2019 года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</si>
  <si>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</si>
  <si>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</si>
  <si>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</si>
  <si>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</si>
  <si>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</si>
  <si>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</si>
  <si>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Коба Максим Анатольевич</t>
  </si>
  <si>
    <t>Чистка вент шахт 3 мкр.д.31 кв.332-(сентябрь); Чистка вент шахт 3 мкр., д 31 кв. 121-(октябрь).</t>
  </si>
  <si>
    <t>ООО "Курганоблсервис"</t>
  </si>
  <si>
    <t>Услуги по благоустройству территории</t>
  </si>
  <si>
    <t>ООО "Эгида"</t>
  </si>
  <si>
    <t>Работы по тех.диагностированию ВДГО</t>
  </si>
  <si>
    <t>Восстановление воронки-4шт.</t>
  </si>
  <si>
    <t>Промазка трещин п.2,3</t>
  </si>
  <si>
    <t>Ремонт кровли в доме по адресу : 3мкр.,д.31 кв.№ 13,14,28,29,43,44,206,233 ( в один слой) - (июнь); Ремонт кровли в один слой кв.331-(октябрь)</t>
  </si>
  <si>
    <t>Ремонт балконных примыканий кв.330</t>
  </si>
  <si>
    <t>Коваль Константин Владимирович</t>
  </si>
  <si>
    <t>Ремонт кровли в один слой кв.№№330,331,332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</si>
  <si>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</si>
  <si>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</si>
  <si>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</si>
  <si>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</si>
  <si>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</si>
  <si>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</si>
  <si>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</si>
  <si>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</si>
  <si>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</si>
  <si>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</si>
  <si>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</si>
  <si>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</si>
  <si>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</si>
  <si>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</si>
  <si>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</si>
  <si>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Адрес: 3 мкр., дом. 31                                    2019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</si>
  <si>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</si>
  <si>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</si>
  <si>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</si>
  <si>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Оганисян Симак Валерикович</t>
  </si>
  <si>
    <t>Материалы</t>
  </si>
  <si>
    <t>Демонтаж тр-да КНС Д-100 чуг.- 40 м,монтаж тр-да КНС Ду-110 ПП - 40м.,монтаж переходов ПП Ду-110 на чуг. - 8 шт.,монтаж манжеты резин. Ду - 110 - 4 шт.,монтаж отводов ПП Ду- 110 - 20 шт.,монтаж тройников ПП Ду- 110*110*45 - 4шт.,монтаж заглушек ПП Ду-110 - 6 шт.,монтаж ревизии ПП Ду-110 - 4 шт.,монтаж переходов ПП Ду- 110*50 - 2 шт.,демонтаж тр-да КНС Ду-50 чуг. - 8 шт.,монтаж тр-да ПП Ду- 50 -8 шт.,монтаж переходов ПП Ду-50 на чуг. - 1 шт.,монтаж патрубка компенсац. Ду- 50 - 1 шт.,монтаж манжеты резин. Ду-50 - 3 шт. Установка отключающего устройства на кв № 138</t>
  </si>
  <si>
    <t>Замена плавкой вставке - 1 шт.</t>
  </si>
  <si>
    <t>Демонтаж тр-да КНС Ду-100-7м., монтаж тр-да ПП Ду-110-7м.,демонтаж тр-да КНС Ду-50-1м., монтаж тр-да ПП Ду-50-1м.; кв 219 - демонтаж радиатора-1шт., монтаж вентиля ПП Ду-25-2шт.,монтаж радиатора-1шт. , пробивка отверстий Ду-10-4шт.,монтаж креплений радиатора-4шт.; КНС Ду-110 кв 92 - демонтаж тр-да КНС Ду-100 чуг.-2м., монтаж тр-дла КНС ПП Ду-110-2м. Замена автом. выключателей- 3 шт</t>
  </si>
  <si>
    <t>Замена пакетного выключателя-2шт., установка дин.рейки-1шт.</t>
  </si>
  <si>
    <t>КНС ПП Ду-110 (11-12под) -демонтаж тр-да КНС ПП Ду-110-24м.,монтаж тр-да ПП Ду-110-24м.; КНС ПП Ду-110 кв 103 - демонтаж тр-да ПП Ду-110-3м.,монтаж тр-да ПП Ду-110-3м.; ГВС ПП Ду-90 (12 под) - монтаж тройника ПП 90*32*90-1шт., монтаж муфт ПП 32*25-1шт., монтаж тр-да ПП Ду-25-1м.,монтаж муфт ПП 25*20-1шт.,монтаж крана шар. ПП Ду-20-1шт.Замена поврежденного кабеля-15п.м., замена лампы ДРВ-250W-2шт.</t>
  </si>
  <si>
    <t>Очистка "РЩ" от пыли, посоронних предметов-50шт.,протяжка крепежа коммутации "РЩ"-50шт., замена дефектных автом.выключателей-18шт.,замена дефектных пакетных выключателей-18шт., замена дефектного провода-12п.м., замена ламп накаливания в подвале-5шт.,востановление изоляционного покрытия наконечников стояков линий-1,5п.м,провека "правильности" схемы подключения эл.счетчиков квартир. Демонтаж тр-да Ду-89-8м.,монтаж тр-да Ду-89-8м.,демонтаж тр-да Ду-57-8м., монтаж тр-да Ду-57-8м.,демонтаж тр-да Ду-40-6м.,монтаж тр-да Ду-40-6м.,демонтаж тр-да Ду-20-10м.,монтаж тр-да Ду-20-10м.,замена задвижки Ду-80-1шт.,демонтаж вентиля Ду-20-15шт.,монтаж вентиля Ду-20-15шт.,врезки Ду-32 всуществующюю сеть-8шт.,монтаж вентиля Ду-32-8шт.,врезки в существующюю сеть Ду-25-8шт.,монтаж вентиля Ду-25-8шт.,монтаж резьб Ду-20-12шт.,15-10шт.,монтаж вентиля Ду-15-18шт.,монтаж резьб Ду-25-140шт.,смена задвижки Ду-80-1шт.</t>
  </si>
  <si>
    <t>Демонтаж тр-да КНС Ду-100-19м.,монтаж тр-да КНС Ду -110 ПП-19м.,монтаж манжет резин. Ду-110-6шт.,монтаж ревизии Ду-110-3шт.,установка заглушек Ду-110-3шт.,монтаж переходов с ПП на чуг.Ду-110-4шт.,монтаж патрубков компенсац. Ду-110-3шт., монтаж отводов ПП Ду-110-6шт. Проведен осмотр "РЩ"-1шт.,правельность подключения узлов учета электрической энергии квартир-1шт.,протяжка крепежей электротехнический устройство-1шт.,установление выключателей нагрузок-1шт.,монтаж выключателя автомотического-2шт.</t>
  </si>
  <si>
    <t>Исключение из схемы питания светильника фотореле-1шт., замена лампы ДРВ-250В-1шт.</t>
  </si>
  <si>
    <t>Замена ламп - 2 шт., Замена фото-реле - 1 шт. подъезд 11,19; Монтаж светильников - 2 шт., Произведена замена ламп - 7 шт. подъезд 17; Замена патронов; Замена трубопровода КНС в подвале 16-17 п.: Демонтаж тр-дов КНС Д 100 чуг. - 50 м.; Монтаж тр-да ПП Д 110 - 50 м.; Монтаж тройников 110*110*45 - 2 шт.</t>
  </si>
  <si>
    <t>Замена патрона - 1 шт. в кв. 260</t>
  </si>
  <si>
    <t>Замена выключателя - 1 шт. в кв. 72; Замена выкл. - 2 шт. в кв. 218; Демонтаж трубопроводов ХВС Д 89 ст - 14м.; Монтаж трубопроводов ХВС Д 76 ст - 14 м.; Демонтаж трубопроводов Д 25 ст - 12м.; Монтаж трубопроводов ПП Д 32 - 12м.; Врезка резьб Д 25 ст. - 4 шт.; Врезка вент Д 25 - 4 шт.; Смена вент. Д 15 - 6 шт.; Смена задвижки Д 50 - 1 шт. в подвале</t>
  </si>
  <si>
    <t>Замена выкл. автомат. 25А - 2 шт.; Замена выкл. настенного - 1 шт. в кв. 188; Замена патрона - 1 шт. в подъезде</t>
  </si>
  <si>
    <t>Виды работ</t>
  </si>
  <si>
    <t>работы</t>
  </si>
  <si>
    <t>Адрес: 3 мкр., дом. 31                             2019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</si>
</sst>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0" fillId="0" borderId="0" xfId="0" applyNumberFormat="1" applyAlignment="1">
      <alignment wrapText="1"/>
    </xf>
    <xf numFmtId="2" fontId="3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/>
    </xf>
    <xf numFmtId="165" fontId="5" fillId="0" borderId="1" xfId="4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166" fontId="5" fillId="0" borderId="1" xfId="4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5" fillId="0" borderId="2" xfId="3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2" xfId="5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1" xfId="6" applyNumberFormat="1" applyFont="1" applyBorder="1" applyAlignment="1">
      <alignment horizontal="center" vertical="center" wrapText="1"/>
    </xf>
    <xf numFmtId="165" fontId="9" fillId="0" borderId="1" xfId="4" applyNumberFormat="1" applyFont="1" applyBorder="1" applyAlignment="1">
      <alignment horizontal="center" vertical="center" wrapText="1"/>
    </xf>
    <xf numFmtId="165" fontId="9" fillId="0" borderId="1" xfId="5" applyNumberFormat="1" applyFont="1" applyBorder="1" applyAlignment="1">
      <alignment horizontal="center" vertical="center" wrapText="1"/>
    </xf>
    <xf numFmtId="166" fontId="9" fillId="0" borderId="1" xfId="4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3" xfId="7"/>
    <cellStyle name="Обычный 3 2" xfId="8"/>
    <cellStyle name="Обычный 4" xfId="9"/>
    <cellStyle name="Обычный 5" xfId="10"/>
    <cellStyle name="Обычный_3-20а" xfId="4"/>
    <cellStyle name="Обычный_3-31" xfId="6"/>
    <cellStyle name="Обычный_5-3" xfId="3"/>
    <cellStyle name="Обычный_Кр-12" xfId="5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7" zoomScaleNormal="77" workbookViewId="0">
      <selection activeCell="F6" sqref="F6"/>
    </sheetView>
  </sheetViews>
  <sheetFormatPr defaultRowHeight="15"/>
  <cols>
    <col min="1" max="1" width="24.7109375" customWidth="1"/>
    <col min="2" max="2" width="18.140625" customWidth="1"/>
    <col min="3" max="3" width="14.7109375" customWidth="1"/>
    <col min="4" max="4" width="12" customWidth="1"/>
    <col min="5" max="5" width="11.5703125" customWidth="1"/>
    <col min="6" max="6" width="12.7109375" customWidth="1"/>
    <col min="7" max="7" width="15.85546875" customWidth="1"/>
    <col min="8" max="8" width="11.5703125" customWidth="1"/>
    <col min="9" max="9" width="14.28515625" customWidth="1"/>
    <col min="10" max="10" width="11" customWidth="1"/>
    <col min="11" max="11" width="13.28515625" customWidth="1"/>
    <col min="12" max="12" width="13.140625" customWidth="1"/>
    <col min="13" max="13" width="12.85546875" customWidth="1"/>
    <col min="14" max="14" width="12.140625" customWidth="1"/>
    <col min="15" max="15" width="21.28515625" customWidth="1"/>
  </cols>
  <sheetData>
    <row r="1" spans="1:15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3" t="s">
        <v>62</v>
      </c>
      <c r="B3" s="23"/>
      <c r="C3" s="23" t="s">
        <v>42</v>
      </c>
      <c r="D3" s="23" t="s">
        <v>41</v>
      </c>
      <c r="E3" s="23" t="s">
        <v>40</v>
      </c>
      <c r="F3" s="23" t="s">
        <v>39</v>
      </c>
      <c r="G3" s="15" t="s">
        <v>38</v>
      </c>
      <c r="H3" s="15" t="s">
        <v>37</v>
      </c>
      <c r="I3" s="15" t="s">
        <v>36</v>
      </c>
      <c r="J3" s="15" t="s">
        <v>35</v>
      </c>
      <c r="K3" s="15" t="s">
        <v>34</v>
      </c>
      <c r="L3" s="15" t="s">
        <v>33</v>
      </c>
      <c r="M3" s="15" t="s">
        <v>32</v>
      </c>
      <c r="N3" s="15" t="s">
        <v>31</v>
      </c>
      <c r="O3" s="35" t="s">
        <v>30</v>
      </c>
    </row>
    <row r="4" spans="1:15" ht="113.25" customHeight="1">
      <c r="A4" s="34" t="s">
        <v>29</v>
      </c>
      <c r="B4" s="50" t="s">
        <v>28</v>
      </c>
      <c r="C4" s="19"/>
      <c r="D4" s="16">
        <v>1404</v>
      </c>
      <c r="E4" s="54">
        <v>5526</v>
      </c>
      <c r="F4" s="52">
        <v>1036</v>
      </c>
      <c r="G4" s="52">
        <v>7103</v>
      </c>
      <c r="H4" s="54">
        <v>6677</v>
      </c>
      <c r="I4" s="54">
        <v>106454</v>
      </c>
      <c r="J4" s="53">
        <v>18761</v>
      </c>
      <c r="K4" s="18">
        <v>602</v>
      </c>
      <c r="L4" s="52">
        <v>5556</v>
      </c>
      <c r="M4" s="52">
        <v>250</v>
      </c>
      <c r="N4" s="51">
        <v>15319</v>
      </c>
      <c r="O4" s="12">
        <f>SUM(C4:N4)</f>
        <v>168688</v>
      </c>
    </row>
    <row r="5" spans="1:15" ht="206.25" customHeight="1">
      <c r="A5" s="34" t="s">
        <v>61</v>
      </c>
      <c r="B5" s="50"/>
      <c r="C5" s="49" t="s">
        <v>60</v>
      </c>
      <c r="D5" s="48" t="s">
        <v>59</v>
      </c>
      <c r="E5" s="47" t="s">
        <v>58</v>
      </c>
      <c r="F5" s="47" t="s">
        <v>57</v>
      </c>
      <c r="G5" s="45" t="s">
        <v>56</v>
      </c>
      <c r="H5" s="46" t="s">
        <v>55</v>
      </c>
      <c r="I5" s="45" t="s">
        <v>54</v>
      </c>
      <c r="J5" s="45" t="s">
        <v>53</v>
      </c>
      <c r="K5" s="43" t="s">
        <v>52</v>
      </c>
      <c r="L5" s="43" t="s">
        <v>51</v>
      </c>
      <c r="M5" s="44" t="s">
        <v>50</v>
      </c>
      <c r="N5" s="43" t="s">
        <v>49</v>
      </c>
      <c r="O5" s="12"/>
    </row>
    <row r="6" spans="1:15">
      <c r="A6" s="34" t="s">
        <v>48</v>
      </c>
      <c r="B6" s="32"/>
      <c r="C6" s="42">
        <v>274.51</v>
      </c>
      <c r="D6" s="42">
        <v>320.02</v>
      </c>
      <c r="E6" s="41">
        <v>2562.04</v>
      </c>
      <c r="F6" s="40">
        <v>845.66</v>
      </c>
      <c r="G6" s="40">
        <v>937.11</v>
      </c>
      <c r="H6" s="40">
        <v>5536.71</v>
      </c>
      <c r="I6" s="39">
        <v>27564.36</v>
      </c>
      <c r="J6" s="39">
        <v>8110.96</v>
      </c>
      <c r="K6" s="38">
        <v>550.61</v>
      </c>
      <c r="L6" s="39">
        <v>5650.02</v>
      </c>
      <c r="M6" s="38">
        <v>380.67</v>
      </c>
      <c r="N6" s="37">
        <v>9990.4599999999991</v>
      </c>
      <c r="O6" s="12">
        <f>SUM(B6:N6)</f>
        <v>62723.13</v>
      </c>
    </row>
    <row r="7" spans="1:15" ht="30">
      <c r="A7" s="34" t="s">
        <v>46</v>
      </c>
      <c r="B7" s="19" t="s">
        <v>47</v>
      </c>
      <c r="C7" s="24">
        <v>2500</v>
      </c>
      <c r="D7" s="24"/>
      <c r="E7" s="24">
        <v>3000</v>
      </c>
      <c r="F7" s="24"/>
      <c r="G7" s="24"/>
      <c r="H7" s="24"/>
      <c r="I7" s="24"/>
      <c r="J7" s="24"/>
      <c r="K7" s="24"/>
      <c r="L7" s="24"/>
      <c r="M7" s="24"/>
      <c r="N7" s="24"/>
      <c r="O7" s="12">
        <f>SUM(C7:N7)</f>
        <v>5500</v>
      </c>
    </row>
    <row r="8" spans="1:15" ht="30">
      <c r="A8" s="34" t="s">
        <v>46</v>
      </c>
      <c r="B8" s="19" t="s">
        <v>45</v>
      </c>
      <c r="C8" s="19">
        <v>6092.31</v>
      </c>
      <c r="D8" s="19"/>
      <c r="E8" s="16"/>
      <c r="F8" s="16"/>
      <c r="G8" s="16"/>
      <c r="H8" s="16"/>
      <c r="I8" s="16">
        <v>3150</v>
      </c>
      <c r="J8" s="16">
        <v>2912.5</v>
      </c>
      <c r="K8" s="16"/>
      <c r="L8" s="16">
        <v>4400</v>
      </c>
      <c r="M8" s="16">
        <v>4050</v>
      </c>
      <c r="N8" s="16">
        <v>1662.5</v>
      </c>
      <c r="O8" s="25">
        <f>SUM(C8:N8)</f>
        <v>22267.31</v>
      </c>
    </row>
    <row r="9" spans="1:15" ht="108.75" customHeight="1">
      <c r="A9" s="32" t="s">
        <v>44</v>
      </c>
      <c r="B9" s="19"/>
      <c r="C9" s="19">
        <f>15346.1*4.1</f>
        <v>62919.009999999995</v>
      </c>
      <c r="D9" s="19">
        <f>15346.1*4.1</f>
        <v>62919.009999999995</v>
      </c>
      <c r="E9" s="19">
        <f>15346.1*4.1</f>
        <v>62919.009999999995</v>
      </c>
      <c r="F9" s="19">
        <f>15346.1*4.1</f>
        <v>62919.009999999995</v>
      </c>
      <c r="G9" s="19">
        <f>15346.1*4.1</f>
        <v>62919.009999999995</v>
      </c>
      <c r="H9" s="19">
        <f>15346.1*4.1</f>
        <v>62919.009999999995</v>
      </c>
      <c r="I9" s="19">
        <f>15346.1*4.1</f>
        <v>62919.009999999995</v>
      </c>
      <c r="J9" s="19">
        <f>15346.1*4.1</f>
        <v>62919.009999999995</v>
      </c>
      <c r="K9" s="19">
        <f>15346.1*4.1</f>
        <v>62919.009999999995</v>
      </c>
      <c r="L9" s="19">
        <f>15346.1*4.1</f>
        <v>62919.009999999995</v>
      </c>
      <c r="M9" s="19">
        <f>15346.1*4.1</f>
        <v>62919.009999999995</v>
      </c>
      <c r="N9" s="19">
        <f>15346.1*4.1</f>
        <v>62919.009999999995</v>
      </c>
      <c r="O9" s="12">
        <f>SUM(C9:N9)</f>
        <v>755028.12</v>
      </c>
    </row>
    <row r="10" spans="1:15">
      <c r="A10" s="14" t="s">
        <v>10</v>
      </c>
      <c r="B10" s="14"/>
      <c r="C10" s="14"/>
      <c r="D10" s="14"/>
      <c r="E10" s="14"/>
      <c r="F10" s="14"/>
      <c r="G10" s="12"/>
      <c r="H10" s="12"/>
      <c r="I10" s="12"/>
      <c r="J10" s="12"/>
      <c r="K10" s="12"/>
      <c r="L10" s="12"/>
      <c r="M10" s="12"/>
      <c r="N10" s="12"/>
      <c r="O10" s="12">
        <f>SUM(O4:O9)</f>
        <v>1014206.56</v>
      </c>
    </row>
    <row r="11" spans="1:15">
      <c r="A11" s="36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3"/>
      <c r="B13" s="23"/>
      <c r="C13" s="23" t="s">
        <v>42</v>
      </c>
      <c r="D13" s="23" t="s">
        <v>41</v>
      </c>
      <c r="E13" s="23" t="s">
        <v>40</v>
      </c>
      <c r="F13" s="23" t="s">
        <v>39</v>
      </c>
      <c r="G13" s="15" t="s">
        <v>38</v>
      </c>
      <c r="H13" s="15" t="s">
        <v>37</v>
      </c>
      <c r="I13" s="15" t="s">
        <v>36</v>
      </c>
      <c r="J13" s="15" t="s">
        <v>35</v>
      </c>
      <c r="K13" s="15" t="s">
        <v>34</v>
      </c>
      <c r="L13" s="15" t="s">
        <v>33</v>
      </c>
      <c r="M13" s="15" t="s">
        <v>32</v>
      </c>
      <c r="N13" s="15" t="s">
        <v>31</v>
      </c>
      <c r="O13" s="35" t="s">
        <v>30</v>
      </c>
    </row>
    <row r="14" spans="1:15" ht="120">
      <c r="A14" s="34" t="s">
        <v>29</v>
      </c>
      <c r="B14" s="19" t="s">
        <v>28</v>
      </c>
      <c r="C14" s="16">
        <v>53865</v>
      </c>
      <c r="D14" s="16">
        <v>53865</v>
      </c>
      <c r="E14" s="16">
        <v>53865</v>
      </c>
      <c r="F14" s="16">
        <v>53865</v>
      </c>
      <c r="G14" s="16">
        <v>53865</v>
      </c>
      <c r="H14" s="16">
        <v>53865</v>
      </c>
      <c r="I14" s="16">
        <v>53865</v>
      </c>
      <c r="J14" s="16">
        <v>53865</v>
      </c>
      <c r="K14" s="16">
        <v>53865</v>
      </c>
      <c r="L14" s="16">
        <v>53865</v>
      </c>
      <c r="M14" s="16">
        <v>53865</v>
      </c>
      <c r="N14" s="16">
        <v>53865</v>
      </c>
      <c r="O14" s="12">
        <f>SUM(C14:N14)</f>
        <v>646380</v>
      </c>
    </row>
    <row r="15" spans="1:15" ht="45.75" customHeight="1">
      <c r="A15" s="20" t="s">
        <v>27</v>
      </c>
      <c r="B15" s="33" t="s">
        <v>26</v>
      </c>
      <c r="C15" s="32"/>
      <c r="D15" s="32"/>
      <c r="E15" s="32"/>
      <c r="F15" s="32"/>
      <c r="G15" s="30"/>
      <c r="H15" s="31"/>
      <c r="I15" s="30"/>
      <c r="J15" s="30"/>
      <c r="K15" s="29">
        <v>53400</v>
      </c>
      <c r="L15" s="30"/>
      <c r="M15" s="29"/>
      <c r="N15" s="28"/>
      <c r="O15" s="12">
        <f>SUM(C15:N15)</f>
        <v>53400</v>
      </c>
    </row>
    <row r="16" spans="1:15" ht="48" customHeight="1">
      <c r="A16" s="20" t="s">
        <v>25</v>
      </c>
      <c r="B16" s="27"/>
      <c r="C16" s="32"/>
      <c r="D16" s="32"/>
      <c r="E16" s="32"/>
      <c r="F16" s="32"/>
      <c r="G16" s="30"/>
      <c r="H16" s="31"/>
      <c r="I16" s="30"/>
      <c r="J16" s="30"/>
      <c r="K16" s="29">
        <v>11000</v>
      </c>
      <c r="L16" s="30"/>
      <c r="M16" s="29"/>
      <c r="N16" s="28"/>
      <c r="O16" s="12">
        <f>SUM(C16:N16)</f>
        <v>11000</v>
      </c>
    </row>
    <row r="17" spans="1:15" ht="105.75" customHeight="1">
      <c r="A17" s="20" t="s">
        <v>24</v>
      </c>
      <c r="B17" s="27"/>
      <c r="C17" s="19"/>
      <c r="D17" s="19"/>
      <c r="E17" s="19"/>
      <c r="F17" s="19"/>
      <c r="G17" s="15"/>
      <c r="H17" s="21">
        <v>157620</v>
      </c>
      <c r="I17" s="16"/>
      <c r="J17" s="16"/>
      <c r="K17" s="15"/>
      <c r="L17" s="15">
        <v>12000</v>
      </c>
      <c r="M17" s="17"/>
      <c r="N17" s="16"/>
      <c r="O17" s="25">
        <f>SUM(G17:N17)</f>
        <v>169620</v>
      </c>
    </row>
    <row r="18" spans="1:15" ht="52.5" customHeight="1">
      <c r="A18" s="20" t="s">
        <v>23</v>
      </c>
      <c r="B18" s="27"/>
      <c r="C18" s="19"/>
      <c r="D18" s="19"/>
      <c r="E18" s="19"/>
      <c r="F18" s="19"/>
      <c r="G18" s="15"/>
      <c r="H18" s="21"/>
      <c r="I18" s="16"/>
      <c r="J18" s="16"/>
      <c r="K18" s="15"/>
      <c r="L18" s="15">
        <v>3400</v>
      </c>
      <c r="M18" s="17"/>
      <c r="N18" s="16"/>
      <c r="O18" s="12">
        <f>SUM(C18:N18)</f>
        <v>3400</v>
      </c>
    </row>
    <row r="19" spans="1:15" ht="42" customHeight="1">
      <c r="A19" s="20" t="s">
        <v>22</v>
      </c>
      <c r="B19" s="26"/>
      <c r="C19" s="19"/>
      <c r="D19" s="19"/>
      <c r="E19" s="19"/>
      <c r="F19" s="19"/>
      <c r="G19" s="15"/>
      <c r="H19" s="21">
        <v>24000</v>
      </c>
      <c r="I19" s="16"/>
      <c r="J19" s="16"/>
      <c r="K19" s="15"/>
      <c r="L19" s="15"/>
      <c r="M19" s="17"/>
      <c r="N19" s="16"/>
      <c r="O19" s="25">
        <f>SUM(G19:N19)</f>
        <v>24000</v>
      </c>
    </row>
    <row r="20" spans="1:15" ht="48.75" customHeight="1">
      <c r="A20" s="20" t="s">
        <v>21</v>
      </c>
      <c r="B20" s="19" t="s">
        <v>20</v>
      </c>
      <c r="C20" s="19"/>
      <c r="D20" s="19"/>
      <c r="E20" s="19"/>
      <c r="F20" s="19"/>
      <c r="G20" s="15"/>
      <c r="H20" s="15"/>
      <c r="I20" s="16"/>
      <c r="J20" s="16"/>
      <c r="K20" s="21">
        <v>99600</v>
      </c>
      <c r="L20" s="15"/>
      <c r="M20" s="17"/>
      <c r="N20" s="16"/>
      <c r="O20" s="25">
        <f>SUM(G20:N20)</f>
        <v>99600</v>
      </c>
    </row>
    <row r="21" spans="1:15" ht="59.25" customHeight="1">
      <c r="A21" s="20" t="s">
        <v>19</v>
      </c>
      <c r="B21" s="19" t="s">
        <v>18</v>
      </c>
      <c r="C21" s="24">
        <v>37905</v>
      </c>
      <c r="D21" s="24">
        <v>37905</v>
      </c>
      <c r="E21" s="24">
        <v>37905</v>
      </c>
      <c r="F21" s="24">
        <v>37905</v>
      </c>
      <c r="G21" s="24">
        <v>37905</v>
      </c>
      <c r="H21" s="24">
        <v>37905</v>
      </c>
      <c r="I21" s="24">
        <v>37905</v>
      </c>
      <c r="J21" s="24">
        <v>37905</v>
      </c>
      <c r="K21" s="24">
        <v>37905</v>
      </c>
      <c r="L21" s="24">
        <v>37905</v>
      </c>
      <c r="M21" s="24">
        <v>37905</v>
      </c>
      <c r="N21" s="24">
        <v>37905</v>
      </c>
      <c r="O21" s="12">
        <f>SUM(C21:N21)</f>
        <v>454860</v>
      </c>
    </row>
    <row r="22" spans="1:15" ht="75.75" customHeight="1">
      <c r="A22" s="20" t="s">
        <v>17</v>
      </c>
      <c r="B22" s="19" t="s">
        <v>16</v>
      </c>
      <c r="C22" s="23"/>
      <c r="D22" s="19"/>
      <c r="E22" s="19"/>
      <c r="F22" s="19"/>
      <c r="G22" s="15"/>
      <c r="H22" s="18"/>
      <c r="I22" s="15"/>
      <c r="J22" s="17"/>
      <c r="K22" s="21">
        <v>1200</v>
      </c>
      <c r="L22" s="16">
        <v>700</v>
      </c>
      <c r="M22" s="16"/>
      <c r="N22" s="15"/>
      <c r="O22" s="12">
        <f>SUM(C22:N22)</f>
        <v>1900</v>
      </c>
    </row>
    <row r="23" spans="1:15">
      <c r="A23" s="20" t="s">
        <v>15</v>
      </c>
      <c r="B23" s="19"/>
      <c r="C23" s="23"/>
      <c r="D23" s="19"/>
      <c r="E23" s="19"/>
      <c r="F23" s="19"/>
      <c r="G23" s="15"/>
      <c r="H23" s="18"/>
      <c r="I23" s="15"/>
      <c r="J23" s="17"/>
      <c r="K23" s="15"/>
      <c r="L23" s="16"/>
      <c r="M23" s="16"/>
      <c r="N23" s="15"/>
      <c r="O23" s="12">
        <f>(E35+E36)*2.5/100</f>
        <v>71613.16124999999</v>
      </c>
    </row>
    <row r="24" spans="1:15">
      <c r="A24" s="22" t="s">
        <v>14</v>
      </c>
      <c r="B24" s="2"/>
      <c r="C24" s="23"/>
      <c r="D24" s="19"/>
      <c r="E24" s="19"/>
      <c r="F24" s="19"/>
      <c r="G24" s="15"/>
      <c r="H24" s="18"/>
      <c r="I24" s="15"/>
      <c r="J24" s="17"/>
      <c r="K24" s="15"/>
      <c r="L24" s="16"/>
      <c r="M24" s="16"/>
      <c r="N24" s="15"/>
      <c r="O24" s="12">
        <v>351022.37</v>
      </c>
    </row>
    <row r="25" spans="1:15" ht="30">
      <c r="A25" s="22" t="s">
        <v>13</v>
      </c>
      <c r="B25" s="19" t="s">
        <v>12</v>
      </c>
      <c r="C25" s="21">
        <f>332*4</f>
        <v>1328</v>
      </c>
      <c r="D25" s="21">
        <f>332*4</f>
        <v>1328</v>
      </c>
      <c r="E25" s="21">
        <f>332*4</f>
        <v>1328</v>
      </c>
      <c r="F25" s="21">
        <f>332*4</f>
        <v>1328</v>
      </c>
      <c r="G25" s="21">
        <f>332*4</f>
        <v>1328</v>
      </c>
      <c r="H25" s="21">
        <f>332*4</f>
        <v>1328</v>
      </c>
      <c r="I25" s="21">
        <f>332*4</f>
        <v>1328</v>
      </c>
      <c r="J25" s="21">
        <f>332*4</f>
        <v>1328</v>
      </c>
      <c r="K25" s="21">
        <f>332*4</f>
        <v>1328</v>
      </c>
      <c r="L25" s="21">
        <f>332*4</f>
        <v>1328</v>
      </c>
      <c r="M25" s="21">
        <f>332*4</f>
        <v>1328</v>
      </c>
      <c r="N25" s="21">
        <f>332*4</f>
        <v>1328</v>
      </c>
      <c r="O25" s="12">
        <f>SUM(C25:N25)</f>
        <v>15936</v>
      </c>
    </row>
    <row r="26" spans="1:15">
      <c r="A26" s="20" t="s">
        <v>11</v>
      </c>
      <c r="B26" s="19"/>
      <c r="C26" s="15">
        <f>15346.1*0.2</f>
        <v>3069.2200000000003</v>
      </c>
      <c r="D26" s="15">
        <f>15346.1*0.2</f>
        <v>3069.2200000000003</v>
      </c>
      <c r="E26" s="15">
        <f>15346.1*0.2</f>
        <v>3069.2200000000003</v>
      </c>
      <c r="F26" s="15">
        <f>15346.1*0.2</f>
        <v>3069.2200000000003</v>
      </c>
      <c r="G26" s="15">
        <f>15346.1*0.2</f>
        <v>3069.2200000000003</v>
      </c>
      <c r="H26" s="15">
        <f>15346.1*0.2</f>
        <v>3069.2200000000003</v>
      </c>
      <c r="I26" s="15">
        <f>15346.1*0.2</f>
        <v>3069.2200000000003</v>
      </c>
      <c r="J26" s="15">
        <f>15346.1*0.2</f>
        <v>3069.2200000000003</v>
      </c>
      <c r="K26" s="15">
        <f>15346.1*0.2</f>
        <v>3069.2200000000003</v>
      </c>
      <c r="L26" s="15">
        <f>15346.1*0.2</f>
        <v>3069.2200000000003</v>
      </c>
      <c r="M26" s="15">
        <f>15346.1*0.2</f>
        <v>3069.2200000000003</v>
      </c>
      <c r="N26" s="15">
        <f>15346.1*0.2</f>
        <v>3069.2200000000003</v>
      </c>
      <c r="O26" s="12">
        <f>SUM(C26:N26)</f>
        <v>36830.640000000007</v>
      </c>
    </row>
    <row r="27" spans="1:15">
      <c r="A27" s="20"/>
      <c r="B27" s="19"/>
      <c r="C27" s="15"/>
      <c r="D27" s="19"/>
      <c r="E27" s="19"/>
      <c r="F27" s="19"/>
      <c r="G27" s="15"/>
      <c r="H27" s="18"/>
      <c r="I27" s="15"/>
      <c r="J27" s="17"/>
      <c r="K27" s="15"/>
      <c r="L27" s="16"/>
      <c r="M27" s="16"/>
      <c r="N27" s="15"/>
      <c r="O27" s="12">
        <f>SUM(C27:N27)</f>
        <v>0</v>
      </c>
    </row>
    <row r="28" spans="1:15">
      <c r="A28" s="14" t="s">
        <v>10</v>
      </c>
      <c r="B28" s="14"/>
      <c r="C28" s="13"/>
      <c r="D28" s="13"/>
      <c r="E28" s="13"/>
      <c r="F28" s="13"/>
      <c r="G28" s="12"/>
      <c r="H28" s="12"/>
      <c r="I28" s="12"/>
      <c r="J28" s="12"/>
      <c r="K28" s="12"/>
      <c r="L28" s="12"/>
      <c r="M28" s="12"/>
      <c r="N28" s="12"/>
      <c r="O28" s="12">
        <f>O27+O26+O25+O24+O23+O22+O21+O16+O15+O14+O10+O17+O19+O20+O18</f>
        <v>2953768.7312500002</v>
      </c>
    </row>
    <row r="29" spans="1:15">
      <c r="A29" s="2" t="s">
        <v>9</v>
      </c>
      <c r="B29" s="2"/>
      <c r="C29" s="9">
        <v>-1016311</v>
      </c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</row>
    <row r="30" spans="1:15">
      <c r="A30" s="2"/>
      <c r="B30" s="2"/>
      <c r="C30" s="9"/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</row>
    <row r="31" spans="1:15">
      <c r="A31" s="11" t="s">
        <v>8</v>
      </c>
      <c r="B31" s="10"/>
      <c r="C31" s="9"/>
      <c r="D31" s="2">
        <v>580647.05000000005</v>
      </c>
      <c r="E31" s="2"/>
      <c r="F31" s="2"/>
      <c r="G31" s="2"/>
      <c r="H31" s="2"/>
      <c r="I31" s="1"/>
      <c r="J31" s="1"/>
      <c r="K31" s="1"/>
      <c r="L31" s="1"/>
      <c r="M31" s="1"/>
      <c r="N31" s="1"/>
      <c r="O31" s="1"/>
    </row>
    <row r="32" spans="1:15">
      <c r="A32" s="2"/>
      <c r="B32" s="2"/>
      <c r="C32" s="9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</row>
    <row r="33" spans="1:15">
      <c r="A33" s="2"/>
      <c r="B33" s="8"/>
      <c r="C33" s="8"/>
      <c r="D33" s="8" t="s">
        <v>7</v>
      </c>
      <c r="E33" s="8" t="s">
        <v>6</v>
      </c>
      <c r="F33" s="2"/>
      <c r="G33" s="5" t="s">
        <v>5</v>
      </c>
      <c r="H33" s="7">
        <v>15346.1</v>
      </c>
      <c r="I33" s="3"/>
      <c r="J33" s="1"/>
      <c r="K33" s="1"/>
      <c r="L33" s="1"/>
      <c r="M33" s="1"/>
      <c r="N33" s="1"/>
      <c r="O33" s="1"/>
    </row>
    <row r="34" spans="1:15">
      <c r="A34" s="2"/>
      <c r="B34" s="8"/>
      <c r="C34" s="8"/>
      <c r="D34" s="8"/>
      <c r="E34" s="8"/>
      <c r="F34" s="2"/>
      <c r="G34" s="5"/>
      <c r="H34" s="7"/>
      <c r="I34" s="3"/>
      <c r="J34" s="1"/>
      <c r="K34" s="1"/>
      <c r="L34" s="1"/>
      <c r="M34" s="1"/>
      <c r="N34" s="1"/>
      <c r="O34" s="1"/>
    </row>
    <row r="35" spans="1:15">
      <c r="A35" s="2" t="s">
        <v>4</v>
      </c>
      <c r="B35" s="6"/>
      <c r="C35" s="6"/>
      <c r="D35" s="2">
        <v>2767459.02</v>
      </c>
      <c r="E35" s="2">
        <v>2750691.53</v>
      </c>
      <c r="F35" s="2"/>
      <c r="G35" s="5" t="s">
        <v>3</v>
      </c>
      <c r="H35" s="5">
        <v>332</v>
      </c>
      <c r="J35" s="1"/>
      <c r="K35" s="1"/>
      <c r="L35" s="1"/>
      <c r="M35" s="1"/>
      <c r="N35" s="1"/>
      <c r="O35" s="1"/>
    </row>
    <row r="36" spans="1:15">
      <c r="A36" s="2" t="s">
        <v>2</v>
      </c>
      <c r="B36" s="4"/>
      <c r="C36" s="4"/>
      <c r="D36" s="2">
        <v>110973.77</v>
      </c>
      <c r="E36" s="2">
        <v>113834.92</v>
      </c>
      <c r="F36" s="2"/>
      <c r="G36" s="2"/>
      <c r="H36" s="2"/>
      <c r="I36" s="1"/>
      <c r="J36" s="1"/>
      <c r="K36" s="1"/>
      <c r="L36" s="1"/>
      <c r="M36" s="1"/>
      <c r="N36" s="1"/>
      <c r="O36" s="1"/>
    </row>
    <row r="37" spans="1:15">
      <c r="A37" s="2" t="s">
        <v>1</v>
      </c>
      <c r="B37" s="4"/>
      <c r="C37" s="4"/>
      <c r="D37" s="2">
        <f>SUM(D35:D36)</f>
        <v>2878432.79</v>
      </c>
      <c r="E37" s="2">
        <f>SUM(E35:E36)</f>
        <v>2864526.4499999997</v>
      </c>
      <c r="F37" s="2"/>
      <c r="G37" s="2"/>
      <c r="H37" s="2"/>
      <c r="I37" s="1"/>
      <c r="J37" s="1"/>
      <c r="K37" s="1"/>
      <c r="L37" s="1"/>
      <c r="M37" s="1"/>
      <c r="N37" s="1"/>
      <c r="O37" s="1"/>
    </row>
    <row r="38" spans="1:15">
      <c r="A38" s="2"/>
      <c r="B38" s="4"/>
      <c r="C38" s="4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</row>
    <row r="39" spans="1:15">
      <c r="A39" s="2" t="s">
        <v>0</v>
      </c>
      <c r="B39" s="3"/>
      <c r="C39" s="3">
        <f>C29+E37-O28</f>
        <v>-1105553.2812500005</v>
      </c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</row>
    <row r="40" spans="1: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5">
    <mergeCell ref="A1:O1"/>
    <mergeCell ref="B4:B5"/>
    <mergeCell ref="A11:O11"/>
    <mergeCell ref="B15:B19"/>
    <mergeCell ref="A31:B31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3-31 (2019)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2020-06-09T10:52:42Z</dcterms:created>
  <dcterms:modified xsi:type="dcterms:W3CDTF">2020-06-09T10:52:59Z</dcterms:modified>
</cp:coreProperties>
</file>