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20055" windowHeight="10485"/>
  </bookViews>
  <sheets>
    <sheet name="3-26 (2019)" sheetId="1" r:id="rId1"/>
  </sheets>
  <externalReferences>
    <externalReference r:id="rId2"/>
  </externalReferences>
  <definedNames>
    <definedName name="_xlnm.Print_Area" localSheetId="0">'3-26 (2019)'!$A$1:$O$39</definedName>
  </definedNames>
  <calcPr calcId="124519"/>
</workbook>
</file>

<file path=xl/calcChain.xml><?xml version="1.0" encoding="utf-8"?>
<calcChain xmlns="http://schemas.openxmlformats.org/spreadsheetml/2006/main">
  <c r="O4" i="1"/>
  <c r="O6"/>
  <c r="O7"/>
  <c r="C8"/>
  <c r="D8"/>
  <c r="O8" s="1"/>
  <c r="O9" s="1"/>
  <c r="E8"/>
  <c r="F8"/>
  <c r="G8"/>
  <c r="H8"/>
  <c r="I8"/>
  <c r="J8"/>
  <c r="K8"/>
  <c r="L8"/>
  <c r="M8"/>
  <c r="N8"/>
  <c r="O13"/>
  <c r="O14"/>
  <c r="O15"/>
  <c r="O16"/>
  <c r="O17"/>
  <c r="O18"/>
  <c r="O19"/>
  <c r="O20"/>
  <c r="O22"/>
  <c r="C24"/>
  <c r="D24"/>
  <c r="E24"/>
  <c r="O24" s="1"/>
  <c r="F24"/>
  <c r="G24"/>
  <c r="H24"/>
  <c r="I24"/>
  <c r="J24"/>
  <c r="K24"/>
  <c r="L24"/>
  <c r="M24"/>
  <c r="N24"/>
  <c r="C25"/>
  <c r="D25"/>
  <c r="O25" s="1"/>
  <c r="E25"/>
  <c r="F25"/>
  <c r="G25"/>
  <c r="H25"/>
  <c r="I25"/>
  <c r="J25"/>
  <c r="K25"/>
  <c r="L25"/>
  <c r="M25"/>
  <c r="N25"/>
  <c r="C28"/>
  <c r="C38" l="1"/>
  <c r="O26"/>
</calcChain>
</file>

<file path=xl/sharedStrings.xml><?xml version="1.0" encoding="utf-8"?>
<sst xmlns="http://schemas.openxmlformats.org/spreadsheetml/2006/main" count="78" uniqueCount="61">
  <si>
    <t xml:space="preserve">Остаток на начало 01.01.2020г. </t>
  </si>
  <si>
    <t>Итого за год, нежилые помещения:</t>
  </si>
  <si>
    <t>л/сч 220</t>
  </si>
  <si>
    <t>Итого за год, жилые помещения:</t>
  </si>
  <si>
    <t>площадь 10995,8</t>
  </si>
  <si>
    <t>Оплачено</t>
  </si>
  <si>
    <t>Начислено</t>
  </si>
  <si>
    <t>долг по кв/плате на 01.01.19г.</t>
  </si>
  <si>
    <t xml:space="preserve">Остаток на начало 01.01.2019г. </t>
  </si>
  <si>
    <t>Итого: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</si>
  <si>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</si>
  <si>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</si>
  <si>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</si>
  <si>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</si>
  <si>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</si>
  <si>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>Оганесян</t>
  </si>
  <si>
    <t>Благ-во територии</t>
  </si>
  <si>
    <t>Общество с ограниченной ответственностью "Константа"</t>
  </si>
  <si>
    <t>Ремонт межпанельных швов по адресу: 3 мкр. дом 26 кв. 138,172,184,196,200,208,212,216.</t>
  </si>
  <si>
    <t>Ремонт подъезда №6</t>
  </si>
  <si>
    <t>Текущий ремонт подъезда 3мкр, д.26-п.4</t>
  </si>
  <si>
    <t xml:space="preserve"> Ремонт кровли в один слой 3мкр, д.26, кв.33,34,35,36,177,142,143</t>
  </si>
  <si>
    <t>Коваль Константин Владимирович</t>
  </si>
  <si>
    <t>Текущий ремонт подъезда 3мкр, д.26-5</t>
  </si>
  <si>
    <t>ИП Шумков</t>
  </si>
  <si>
    <t>Услуги по ремонту и содержанию оборудования</t>
  </si>
  <si>
    <t>ООО "Курганоблсервис"</t>
  </si>
  <si>
    <t>Услуги по благоустройству территории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</si>
  <si>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</si>
  <si>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</si>
  <si>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Итого за год: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</si>
  <si>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</si>
  <si>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</si>
  <si>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</si>
  <si>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</si>
  <si>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</si>
  <si>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</si>
  <si>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</si>
  <si>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</si>
  <si>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</si>
  <si>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</si>
  <si>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</si>
  <si>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</si>
  <si>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</si>
  <si>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3 мкр., дом. 26                                      2019 г.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</si>
  <si>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</si>
  <si>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 xml:space="preserve">Чистый двор (КГМ, без ТБО) </t>
  </si>
  <si>
    <t>Работа по обеспечению вывоза бытовых отходов</t>
  </si>
  <si>
    <t>Материалы</t>
  </si>
  <si>
    <t>Демонтаж тр-да Ду- 32 ст.-2 м, монтаж тр-да ПП Ду- 32 - 2 м.,демонтаж тр-да Ду-25 ст.- 2 м.,монтаж тр-да ПП Ду-25 - 2м.,монтаж тройника ПП Ду-25*20*25 - 2 шт.,ПП Ду-32*20*32 - 1 шт.,монтаж муфты ПП Ду-20*1/2 -2 шт., монтаж кран/шаров. Ду- 15 - 2 шт.,монтаж угольников ПП Ду-20*90 - 2 шт., монтаж фильтра д/воды Ду- 15 - 2 шт.,монтаж водосчетчика Ду-15 - 2 шт.,монтаж обратного клапона Ду-15 - 2 шт., ГВС кв № 36 : демонтаж тр-да Ду-25 ст. - 12 м.,монтаж тр-да  ПП Ду-25 - 12 м., монтаж эл/соединен. Ду- 25*25 - 2 шт., монтаж муфт ПП Ду-32*25 - 2 шт.,ПП Ду-32*25 - 2шт.,монтаж угольников ПП Ду-25*90 - 2 шт.,монтаж муфт ПП Ду-22 - 2 шт., ГВС и ХВС кв №№ 45-53 : демонтаж тр-да Ду-25 ст. - 12 м.,монтаж тр-да ПП Ду-25 - 12 м.,демонтаж тр-да  ст. Ду-15 - 4 м.,монтаж тр-да ПП Ду- 20 - 4 м.,монтаж тройников ПП Ду-25*20*25 - 2 шт.,ПП Ду- 32*20*32 - 1 шт.,монтаж муфт ПП Ду-20*1/2 - 3 шт.,монтаж угольников ПП Ду-25 - 4 шт.,монтаж муфт ПП Ду-32 - 2 шт., КНС Ду-50 кв № 197 : демонтаж тр-да КНС Ду-50 чуг.-Замена светильника на светодиодный - 1 шт.</t>
  </si>
  <si>
    <t>Остекление окон под. № 4,5 -22м2.,изготовление рам из бруска-5шт.</t>
  </si>
  <si>
    <t>Демонтаж тр-да отопления Ду-76-3,5м., монтаж тр-да отопления Ду-76-3,5м.,демонтаж тр-да отопления Ду-89-4м., мотаж тр-да Ду-89-4м., демонтаж тр-да отопления Ду-32-6м.,монтаж тр-да Ду-32-6м.,демонтад тр-да Ду-20-7м.,монтаж тр-да Ду-20-7м.,монтаж фланца Ду-50-2шт.,80-2шт.,врезка вентиля Ду-20-10шт.,25-6шт.,32-8шт.,смена задвижек Ду-50-6шт.,врезка вентиля Ду-15-17шт.Замена выклшючателей- 3 шт.</t>
  </si>
  <si>
    <t>Монтаж розетки-1шт., монтаж авт.выключателя-1шт.</t>
  </si>
  <si>
    <t>Замена выключателей-2шт. Демонтаж тр-да Ду-25-12м., монтаж тр-да ПП Ду-25-12м.,монтаж эл.соединения Ду-25-1шт.,монтаж муфт ПП Ду-32*25-1шт., монтаж угольников ПП 32*90-5шт.,монтаж муфт ПП Ду-32-4шт.,монтаж муфт ПП Ду-25-4шт.,монтаж муфт ПП 20*1/2-2шт.,монтаж муфт ПП 32*25-1шт.,монтаж угольников ПП 25*90-10шт.,монтаж тройника ПП 32*20*32-1шт.,монтаж трубы ПП Ду-20-2м,демонтаж трубы Ду-20-2м.; КНС - демонтаж тр-да Ду-100-2м.,монтаж тр-да Ду-110-2м.,монтаж тройника ПП 110*110*90-1шт.,монтаж отвода ПП 110*45-1шт.,демонтаж тр-да КНС Ду-50-1м.,монтаж тр-да ПП Ду*50-1м.,монтаж тройника ПП 110*110*45-1шт.,монтаж перехода ПП 110*50-1шт.,монтаж отводов ПП Ду-50*45-2шт.,монтаж компенсатора ПП Ду-50-1шт.,монтаж заглушек ПП Ду-110-1шт.</t>
  </si>
  <si>
    <t>Замена ДРВ-250В-1шт.,очистка коммутации "РЩ" от пыли, посторонних предметов-96шт.,протяжка крепежей коммутации "РЩ"-96шт.,замена деффектных автомат.выключателей-18шт.,замена пакетных выключателей-10шт.. Монтаж трубы Ду-20 арм.-6м.,установка водосчетчика-1шт.,установка фильтра воды-1шт.,установка поливочного крана под.№ 2.</t>
  </si>
  <si>
    <t>Сварочные работы по установке скамеек-5шт.,сварочные работы по установке урн д/мусора-6шт.</t>
  </si>
  <si>
    <t>Остекление оконных рам-3,6м2., изготовление оконных рам из бруска 30*40 (р-ры 0,705*0,94)*2 шт,( 0,785*2,0)*1 шт,установить готовые поручни(под балясину) на саморезы-9шт,сварочные работы по ремонту ограждения полисадника-5м.,установка листа фанеры( на саморезы) на перегородку в тамбуре подъезда (р-ры 1525*1525)-1шт., сварочные работы по изготовлению поручней из трубы 40*20*1,5-0,07т., установка поручней на крыльцах-7шт.Замена светодиод.ламп -2 шт.</t>
  </si>
  <si>
    <t>Замена патрона карболито.Е-27-1шт..Выключ.одноклав.-1шт.(п.3)Установка сжима У734-1шт.(кв.109)</t>
  </si>
  <si>
    <t>Лампа накаливания 40вт -5 шт</t>
  </si>
  <si>
    <t>Виды работ</t>
  </si>
  <si>
    <t>Адрес: 3 мкр., дом. 26                              2019 г.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</si>
</sst>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2" fontId="3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65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5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 wrapText="1"/>
    </xf>
    <xf numFmtId="165" fontId="6" fillId="0" borderId="2" xfId="2" applyNumberFormat="1" applyFont="1" applyBorder="1" applyAlignment="1">
      <alignment horizontal="center" vertical="center"/>
    </xf>
    <xf numFmtId="165" fontId="6" fillId="0" borderId="2" xfId="3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" fontId="7" fillId="0" borderId="2" xfId="1" applyNumberFormat="1" applyFont="1" applyBorder="1" applyAlignment="1">
      <alignment horizontal="center" vertical="center" wrapText="1"/>
    </xf>
    <xf numFmtId="165" fontId="6" fillId="0" borderId="4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6" fillId="0" borderId="2" xfId="4" applyNumberFormat="1" applyFont="1" applyBorder="1" applyAlignment="1">
      <alignment horizontal="center" vertical="center" wrapText="1"/>
    </xf>
    <xf numFmtId="166" fontId="6" fillId="0" borderId="3" xfId="2" applyNumberFormat="1" applyFont="1" applyBorder="1" applyAlignment="1">
      <alignment horizontal="center" vertical="center" wrapText="1"/>
    </xf>
    <xf numFmtId="165" fontId="6" fillId="0" borderId="3" xfId="3" applyNumberFormat="1" applyFont="1" applyBorder="1" applyAlignment="1">
      <alignment horizontal="center" vertical="center" wrapText="1"/>
    </xf>
    <xf numFmtId="165" fontId="6" fillId="0" borderId="3" xfId="5" applyNumberFormat="1" applyFont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center" vertical="center" wrapText="1"/>
    </xf>
    <xf numFmtId="165" fontId="6" fillId="0" borderId="2" xfId="5" applyNumberFormat="1" applyFont="1" applyBorder="1" applyAlignment="1">
      <alignment horizontal="center" vertical="center" wrapText="1"/>
    </xf>
    <xf numFmtId="0" fontId="8" fillId="0" borderId="2" xfId="4" applyNumberFormat="1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6" applyNumberFormat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6" fontId="6" fillId="0" borderId="2" xfId="2" applyNumberFormat="1" applyFont="1" applyBorder="1" applyAlignment="1">
      <alignment horizontal="center" vertical="center"/>
    </xf>
    <xf numFmtId="2" fontId="6" fillId="0" borderId="2" xfId="6" applyNumberFormat="1" applyFont="1" applyBorder="1" applyAlignment="1">
      <alignment horizontal="center" vertical="center" wrapText="1"/>
    </xf>
    <xf numFmtId="165" fontId="6" fillId="0" borderId="2" xfId="5" applyNumberFormat="1" applyFont="1" applyBorder="1" applyAlignment="1">
      <alignment horizontal="center" vertical="center"/>
    </xf>
    <xf numFmtId="4" fontId="6" fillId="0" borderId="2" xfId="6" applyNumberFormat="1" applyFont="1" applyBorder="1" applyAlignment="1">
      <alignment horizontal="center" vertical="center" wrapText="1"/>
    </xf>
  </cellXfs>
  <cellStyles count="11">
    <cellStyle name="Обычный" xfId="0" builtinId="0"/>
    <cellStyle name="Обычный 2" xfId="6"/>
    <cellStyle name="Обычный 3" xfId="7"/>
    <cellStyle name="Обычный 3 2" xfId="8"/>
    <cellStyle name="Обычный 4" xfId="9"/>
    <cellStyle name="Обычный 5" xfId="10"/>
    <cellStyle name="Обычный_3-20а" xfId="3"/>
    <cellStyle name="Обычный_3-26" xfId="4"/>
    <cellStyle name="Обычный_5-3" xfId="2"/>
    <cellStyle name="Обычный_Кр-12" xfId="5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/3%20&#1084;&#1082;&#1088;.,&#1076;.26(2018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-26"/>
    </sheetNames>
    <sheetDataSet>
      <sheetData sheetId="0">
        <row r="29">
          <cell r="C29">
            <v>629090.62725000014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"/>
  <sheetViews>
    <sheetView tabSelected="1" zoomScale="57" zoomScaleNormal="57" workbookViewId="0">
      <selection activeCell="M6" sqref="M6"/>
    </sheetView>
  </sheetViews>
  <sheetFormatPr defaultRowHeight="15"/>
  <cols>
    <col min="1" max="1" width="35.5703125" customWidth="1"/>
    <col min="2" max="2" width="21.42578125" customWidth="1"/>
    <col min="3" max="3" width="19.28515625" customWidth="1"/>
    <col min="4" max="4" width="20.5703125" customWidth="1"/>
    <col min="5" max="5" width="17.5703125" customWidth="1"/>
    <col min="6" max="6" width="31.140625" customWidth="1"/>
    <col min="7" max="7" width="17.5703125" customWidth="1"/>
    <col min="8" max="8" width="32.140625" customWidth="1"/>
    <col min="9" max="9" width="29.5703125" customWidth="1"/>
    <col min="10" max="10" width="20.7109375" customWidth="1"/>
    <col min="11" max="11" width="11.7109375" customWidth="1"/>
    <col min="12" max="12" width="16.140625" customWidth="1"/>
    <col min="13" max="13" width="12.28515625" customWidth="1"/>
    <col min="14" max="14" width="11.28515625" customWidth="1"/>
    <col min="15" max="15" width="14.28515625" customWidth="1"/>
  </cols>
  <sheetData>
    <row r="1" spans="1:15" ht="15.75">
      <c r="A1" s="30" t="s">
        <v>60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>
      <c r="A3" s="29" t="s">
        <v>43</v>
      </c>
      <c r="B3" s="29"/>
      <c r="C3" s="29" t="s">
        <v>42</v>
      </c>
      <c r="D3" s="29" t="s">
        <v>41</v>
      </c>
      <c r="E3" s="29" t="s">
        <v>40</v>
      </c>
      <c r="F3" s="29" t="s">
        <v>39</v>
      </c>
      <c r="G3" s="18" t="s">
        <v>38</v>
      </c>
      <c r="H3" s="18" t="s">
        <v>37</v>
      </c>
      <c r="I3" s="18" t="s">
        <v>36</v>
      </c>
      <c r="J3" s="18" t="s">
        <v>35</v>
      </c>
      <c r="K3" s="18" t="s">
        <v>34</v>
      </c>
      <c r="L3" s="18" t="s">
        <v>33</v>
      </c>
      <c r="M3" s="18" t="s">
        <v>32</v>
      </c>
      <c r="N3" s="18" t="s">
        <v>31</v>
      </c>
      <c r="O3" s="28" t="s">
        <v>30</v>
      </c>
    </row>
    <row r="4" spans="1:15" ht="113.25" customHeight="1">
      <c r="A4" s="27" t="s">
        <v>29</v>
      </c>
      <c r="B4" s="42" t="s">
        <v>28</v>
      </c>
      <c r="C4" s="15"/>
      <c r="D4" s="19"/>
      <c r="E4" s="46">
        <v>403</v>
      </c>
      <c r="F4" s="46">
        <v>9474</v>
      </c>
      <c r="G4" s="18">
        <v>727</v>
      </c>
      <c r="H4" s="44">
        <v>6429</v>
      </c>
      <c r="I4" s="46">
        <v>6144</v>
      </c>
      <c r="J4" s="45">
        <v>193</v>
      </c>
      <c r="K4" s="21"/>
      <c r="L4" s="44">
        <v>61145</v>
      </c>
      <c r="M4" s="44">
        <v>6778</v>
      </c>
      <c r="N4" s="43">
        <v>12399</v>
      </c>
      <c r="O4" s="13">
        <f>SUM(C4:N4)</f>
        <v>103692</v>
      </c>
    </row>
    <row r="5" spans="1:15" ht="409.5" customHeight="1">
      <c r="A5" s="27" t="s">
        <v>59</v>
      </c>
      <c r="B5" s="42"/>
      <c r="C5" s="15" t="s">
        <v>58</v>
      </c>
      <c r="D5" s="41"/>
      <c r="E5" s="40" t="s">
        <v>57</v>
      </c>
      <c r="F5" s="40" t="s">
        <v>56</v>
      </c>
      <c r="G5" s="39" t="s">
        <v>55</v>
      </c>
      <c r="H5" s="37" t="s">
        <v>54</v>
      </c>
      <c r="I5" s="37" t="s">
        <v>53</v>
      </c>
      <c r="J5" s="32" t="s">
        <v>52</v>
      </c>
      <c r="K5" s="38"/>
      <c r="L5" s="37" t="s">
        <v>51</v>
      </c>
      <c r="M5" s="32" t="s">
        <v>50</v>
      </c>
      <c r="N5" s="32" t="s">
        <v>49</v>
      </c>
      <c r="O5" s="13"/>
    </row>
    <row r="6" spans="1:15" ht="31.5" customHeight="1">
      <c r="A6" s="27" t="s">
        <v>48</v>
      </c>
      <c r="B6" s="31"/>
      <c r="C6" s="31">
        <v>42.89</v>
      </c>
      <c r="D6" s="31"/>
      <c r="E6" s="19">
        <v>127.89</v>
      </c>
      <c r="F6" s="36">
        <v>10880.82</v>
      </c>
      <c r="G6" s="18">
        <v>26117.07</v>
      </c>
      <c r="H6" s="36">
        <v>2330.31</v>
      </c>
      <c r="I6" s="35">
        <v>3061.96</v>
      </c>
      <c r="J6" s="32">
        <v>318.14999999999998</v>
      </c>
      <c r="K6" s="34"/>
      <c r="L6" s="35">
        <v>28696.959999999999</v>
      </c>
      <c r="M6" s="34">
        <v>16753.490000000002</v>
      </c>
      <c r="N6" s="33">
        <v>6469.63</v>
      </c>
      <c r="O6" s="13">
        <f>SUM(B6:N6)</f>
        <v>94799.17</v>
      </c>
    </row>
    <row r="7" spans="1:15" ht="31.5">
      <c r="A7" s="27" t="s">
        <v>47</v>
      </c>
      <c r="B7" s="15" t="s">
        <v>46</v>
      </c>
      <c r="C7" s="15">
        <v>6092.31</v>
      </c>
      <c r="D7" s="15">
        <v>1650</v>
      </c>
      <c r="E7" s="19">
        <v>1980</v>
      </c>
      <c r="F7" s="19">
        <v>2699.4</v>
      </c>
      <c r="G7" s="19">
        <v>1619.86</v>
      </c>
      <c r="H7" s="19">
        <v>1078</v>
      </c>
      <c r="I7" s="19">
        <v>3150</v>
      </c>
      <c r="J7" s="32">
        <v>2475</v>
      </c>
      <c r="K7" s="19">
        <v>4908</v>
      </c>
      <c r="L7" s="19">
        <v>4725</v>
      </c>
      <c r="M7" s="19">
        <v>4050</v>
      </c>
      <c r="N7" s="19">
        <v>875</v>
      </c>
      <c r="O7" s="23">
        <f>SUM(C7:N7)</f>
        <v>35302.57</v>
      </c>
    </row>
    <row r="8" spans="1:15" ht="94.5">
      <c r="A8" s="31" t="s">
        <v>45</v>
      </c>
      <c r="B8" s="15"/>
      <c r="C8" s="15">
        <f>10995.8*4.1</f>
        <v>45082.779999999992</v>
      </c>
      <c r="D8" s="15">
        <f>10995.8*4.1</f>
        <v>45082.779999999992</v>
      </c>
      <c r="E8" s="15">
        <f>10995.8*4.1</f>
        <v>45082.779999999992</v>
      </c>
      <c r="F8" s="15">
        <f>10995.8*4.1</f>
        <v>45082.779999999992</v>
      </c>
      <c r="G8" s="15">
        <f>10995.8*4.1</f>
        <v>45082.779999999992</v>
      </c>
      <c r="H8" s="15">
        <f>10995.8*4.1</f>
        <v>45082.779999999992</v>
      </c>
      <c r="I8" s="15">
        <f>10995.8*4.1</f>
        <v>45082.779999999992</v>
      </c>
      <c r="J8" s="15">
        <f>10995.8*4.1</f>
        <v>45082.779999999992</v>
      </c>
      <c r="K8" s="15">
        <f>10995.8*4.1</f>
        <v>45082.779999999992</v>
      </c>
      <c r="L8" s="15">
        <f>10995.8*4.1</f>
        <v>45082.779999999992</v>
      </c>
      <c r="M8" s="15">
        <f>10995.8*4.1</f>
        <v>45082.779999999992</v>
      </c>
      <c r="N8" s="15">
        <f>10995.8*4.1</f>
        <v>45082.779999999992</v>
      </c>
      <c r="O8" s="13">
        <f>SUM(C8:N8)</f>
        <v>540993.35999999975</v>
      </c>
    </row>
    <row r="9" spans="1:15" ht="15.75">
      <c r="A9" s="14" t="s">
        <v>9</v>
      </c>
      <c r="B9" s="14"/>
      <c r="C9" s="14"/>
      <c r="D9" s="14"/>
      <c r="E9" s="14"/>
      <c r="F9" s="14"/>
      <c r="G9" s="13"/>
      <c r="H9" s="13"/>
      <c r="I9" s="13"/>
      <c r="J9" s="13"/>
      <c r="K9" s="13"/>
      <c r="L9" s="13"/>
      <c r="M9" s="13"/>
      <c r="N9" s="13"/>
      <c r="O9" s="13">
        <f>SUM(O4:O8)</f>
        <v>774787.09999999974</v>
      </c>
    </row>
    <row r="10" spans="1:15" ht="15.75">
      <c r="A10" s="30" t="s">
        <v>44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5.75">
      <c r="A12" s="29" t="s">
        <v>43</v>
      </c>
      <c r="B12" s="29"/>
      <c r="C12" s="29" t="s">
        <v>42</v>
      </c>
      <c r="D12" s="29" t="s">
        <v>41</v>
      </c>
      <c r="E12" s="29" t="s">
        <v>40</v>
      </c>
      <c r="F12" s="29" t="s">
        <v>39</v>
      </c>
      <c r="G12" s="18" t="s">
        <v>38</v>
      </c>
      <c r="H12" s="18" t="s">
        <v>37</v>
      </c>
      <c r="I12" s="18" t="s">
        <v>36</v>
      </c>
      <c r="J12" s="18" t="s">
        <v>35</v>
      </c>
      <c r="K12" s="18" t="s">
        <v>34</v>
      </c>
      <c r="L12" s="18" t="s">
        <v>33</v>
      </c>
      <c r="M12" s="18" t="s">
        <v>32</v>
      </c>
      <c r="N12" s="18" t="s">
        <v>31</v>
      </c>
      <c r="O12" s="28" t="s">
        <v>30</v>
      </c>
    </row>
    <row r="13" spans="1:15" ht="102.75" customHeight="1">
      <c r="A13" s="27" t="s">
        <v>29</v>
      </c>
      <c r="B13" s="15" t="s">
        <v>28</v>
      </c>
      <c r="C13" s="19">
        <v>38595</v>
      </c>
      <c r="D13" s="19">
        <v>38595</v>
      </c>
      <c r="E13" s="19">
        <v>38595</v>
      </c>
      <c r="F13" s="19">
        <v>38595</v>
      </c>
      <c r="G13" s="19">
        <v>38595</v>
      </c>
      <c r="H13" s="19">
        <v>38595</v>
      </c>
      <c r="I13" s="19">
        <v>38595</v>
      </c>
      <c r="J13" s="19">
        <v>38595</v>
      </c>
      <c r="K13" s="19">
        <v>38595</v>
      </c>
      <c r="L13" s="19">
        <v>38595</v>
      </c>
      <c r="M13" s="19">
        <v>38595</v>
      </c>
      <c r="N13" s="19">
        <v>38595</v>
      </c>
      <c r="O13" s="13">
        <f>N13+M13+L13+K13+J13+I13+H13+G13+F13+E13+D13+C13</f>
        <v>463140</v>
      </c>
    </row>
    <row r="14" spans="1:15" ht="31.5">
      <c r="A14" s="16" t="s">
        <v>27</v>
      </c>
      <c r="B14" s="15" t="s">
        <v>26</v>
      </c>
      <c r="C14" s="15">
        <v>27310</v>
      </c>
      <c r="D14" s="15">
        <v>27310</v>
      </c>
      <c r="E14" s="15">
        <v>27310</v>
      </c>
      <c r="F14" s="15">
        <v>27310</v>
      </c>
      <c r="G14" s="15">
        <v>27310</v>
      </c>
      <c r="H14" s="15">
        <v>27310</v>
      </c>
      <c r="I14" s="15">
        <v>27310</v>
      </c>
      <c r="J14" s="15">
        <v>27310</v>
      </c>
      <c r="K14" s="15">
        <v>27310</v>
      </c>
      <c r="L14" s="15">
        <v>27310</v>
      </c>
      <c r="M14" s="15">
        <v>27310</v>
      </c>
      <c r="N14" s="15">
        <v>27310</v>
      </c>
      <c r="O14" s="13">
        <f>SUM(C14:N14)</f>
        <v>327720</v>
      </c>
    </row>
    <row r="15" spans="1:15" ht="31.5">
      <c r="A15" s="27" t="s">
        <v>25</v>
      </c>
      <c r="B15" s="15" t="s">
        <v>24</v>
      </c>
      <c r="C15" s="3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>
        <v>3500</v>
      </c>
      <c r="O15" s="13">
        <f>SUM(C15:N15)</f>
        <v>3500</v>
      </c>
    </row>
    <row r="16" spans="1:15" ht="40.5" customHeight="1">
      <c r="A16" s="16" t="s">
        <v>23</v>
      </c>
      <c r="B16" s="26" t="s">
        <v>22</v>
      </c>
      <c r="C16" s="15"/>
      <c r="D16" s="15"/>
      <c r="E16" s="19">
        <v>75000</v>
      </c>
      <c r="F16" s="15"/>
      <c r="G16" s="18"/>
      <c r="H16" s="18"/>
      <c r="I16" s="19"/>
      <c r="J16" s="19"/>
      <c r="K16" s="18"/>
      <c r="L16" s="18"/>
      <c r="M16" s="24"/>
      <c r="N16" s="19"/>
      <c r="O16" s="23">
        <f>SUM(C16:N16)</f>
        <v>75000</v>
      </c>
    </row>
    <row r="17" spans="1:15" ht="38.25" customHeight="1">
      <c r="A17" s="16" t="s">
        <v>21</v>
      </c>
      <c r="B17" s="25"/>
      <c r="C17" s="15"/>
      <c r="D17" s="15"/>
      <c r="E17" s="15"/>
      <c r="F17" s="15">
        <v>186000</v>
      </c>
      <c r="G17" s="18"/>
      <c r="H17" s="18"/>
      <c r="I17" s="19"/>
      <c r="J17" s="19"/>
      <c r="K17" s="18"/>
      <c r="L17" s="18"/>
      <c r="M17" s="24"/>
      <c r="N17" s="19"/>
      <c r="O17" s="23">
        <f>SUM(C17:N17)</f>
        <v>186000</v>
      </c>
    </row>
    <row r="18" spans="1:15" ht="38.25" customHeight="1">
      <c r="A18" s="16" t="s">
        <v>20</v>
      </c>
      <c r="B18" s="25"/>
      <c r="C18" s="15"/>
      <c r="D18" s="15"/>
      <c r="E18" s="15"/>
      <c r="F18" s="15">
        <v>75000</v>
      </c>
      <c r="G18" s="18"/>
      <c r="H18" s="18"/>
      <c r="I18" s="19"/>
      <c r="J18" s="19"/>
      <c r="K18" s="18"/>
      <c r="L18" s="3"/>
      <c r="M18" s="24"/>
      <c r="N18" s="19"/>
      <c r="O18" s="23">
        <f>SUM(C18:N18)</f>
        <v>75000</v>
      </c>
    </row>
    <row r="19" spans="1:15" ht="41.25" customHeight="1">
      <c r="A19" s="16" t="s">
        <v>19</v>
      </c>
      <c r="B19" s="22"/>
      <c r="C19" s="15"/>
      <c r="D19" s="15"/>
      <c r="E19" s="15"/>
      <c r="F19" s="15">
        <v>85000</v>
      </c>
      <c r="G19" s="18"/>
      <c r="H19" s="21"/>
      <c r="I19" s="18"/>
      <c r="J19" s="20"/>
      <c r="K19" s="18"/>
      <c r="L19" s="19"/>
      <c r="M19" s="19"/>
      <c r="N19" s="18"/>
      <c r="O19" s="13">
        <f>SUM(C19:N19)</f>
        <v>85000</v>
      </c>
    </row>
    <row r="20" spans="1:15" ht="71.25" customHeight="1">
      <c r="A20" s="16" t="s">
        <v>18</v>
      </c>
      <c r="B20" s="15" t="s">
        <v>17</v>
      </c>
      <c r="C20" s="15"/>
      <c r="D20" s="15"/>
      <c r="E20" s="15"/>
      <c r="F20" s="15"/>
      <c r="G20" s="18"/>
      <c r="H20" s="21"/>
      <c r="I20" s="18"/>
      <c r="J20" s="20"/>
      <c r="K20" s="18"/>
      <c r="L20" s="19"/>
      <c r="M20" s="19"/>
      <c r="N20" s="18">
        <v>40275</v>
      </c>
      <c r="O20" s="13">
        <f>SUM(C20:N20)</f>
        <v>40275</v>
      </c>
    </row>
    <row r="21" spans="1:15" ht="20.25" customHeight="1">
      <c r="A21" s="16" t="s">
        <v>16</v>
      </c>
      <c r="B21" s="15" t="s">
        <v>15</v>
      </c>
      <c r="C21" s="15">
        <v>1000</v>
      </c>
      <c r="D21" s="15"/>
      <c r="E21" s="15"/>
      <c r="F21" s="15"/>
      <c r="G21" s="18"/>
      <c r="H21" s="21"/>
      <c r="I21" s="18"/>
      <c r="J21" s="20"/>
      <c r="K21" s="18"/>
      <c r="L21" s="19"/>
      <c r="M21" s="19"/>
      <c r="N21" s="18"/>
      <c r="O21" s="13">
        <v>1000</v>
      </c>
    </row>
    <row r="22" spans="1:15" ht="20.25" customHeight="1">
      <c r="A22" s="16" t="s">
        <v>14</v>
      </c>
      <c r="B22" s="15"/>
      <c r="C22" s="15"/>
      <c r="D22" s="15"/>
      <c r="E22" s="15"/>
      <c r="F22" s="15"/>
      <c r="G22" s="18"/>
      <c r="H22" s="21"/>
      <c r="I22" s="18"/>
      <c r="J22" s="20"/>
      <c r="K22" s="18"/>
      <c r="L22" s="19"/>
      <c r="M22" s="19"/>
      <c r="N22" s="18"/>
      <c r="O22" s="13">
        <f>(C35+C36)*2.5/100</f>
        <v>54852.052000000003</v>
      </c>
    </row>
    <row r="23" spans="1:15" ht="18.75" customHeight="1">
      <c r="A23" s="17" t="s">
        <v>13</v>
      </c>
      <c r="C23" s="15"/>
      <c r="D23" s="15"/>
      <c r="E23" s="15"/>
      <c r="F23" s="15"/>
      <c r="G23" s="18"/>
      <c r="H23" s="21"/>
      <c r="I23" s="18"/>
      <c r="J23" s="20"/>
      <c r="K23" s="18"/>
      <c r="L23" s="19"/>
      <c r="M23" s="19"/>
      <c r="N23" s="18"/>
      <c r="O23" s="13">
        <v>314433.15000000002</v>
      </c>
    </row>
    <row r="24" spans="1:15" ht="18" customHeight="1">
      <c r="A24" s="17" t="s">
        <v>12</v>
      </c>
      <c r="B24" s="15" t="s">
        <v>11</v>
      </c>
      <c r="C24" s="15">
        <f>220*4</f>
        <v>880</v>
      </c>
      <c r="D24" s="15">
        <f>220*4</f>
        <v>880</v>
      </c>
      <c r="E24" s="15">
        <f>220*4</f>
        <v>880</v>
      </c>
      <c r="F24" s="15">
        <f>220*4</f>
        <v>880</v>
      </c>
      <c r="G24" s="15">
        <f>220*4</f>
        <v>880</v>
      </c>
      <c r="H24" s="15">
        <f>220*4</f>
        <v>880</v>
      </c>
      <c r="I24" s="15">
        <f>220*4</f>
        <v>880</v>
      </c>
      <c r="J24" s="15">
        <f>220*4</f>
        <v>880</v>
      </c>
      <c r="K24" s="15">
        <f>220*4</f>
        <v>880</v>
      </c>
      <c r="L24" s="15">
        <f>220*4</f>
        <v>880</v>
      </c>
      <c r="M24" s="15">
        <f>220*4</f>
        <v>880</v>
      </c>
      <c r="N24" s="15">
        <f>220*4</f>
        <v>880</v>
      </c>
      <c r="O24" s="13">
        <f>SUM(C24:N24)</f>
        <v>10560</v>
      </c>
    </row>
    <row r="25" spans="1:15" ht="21" customHeight="1">
      <c r="A25" s="16" t="s">
        <v>10</v>
      </c>
      <c r="B25" s="15"/>
      <c r="C25" s="15">
        <f>10995.8*0.2</f>
        <v>2199.16</v>
      </c>
      <c r="D25" s="15">
        <f>10995.8*0.2</f>
        <v>2199.16</v>
      </c>
      <c r="E25" s="15">
        <f>10995.8*0.2</f>
        <v>2199.16</v>
      </c>
      <c r="F25" s="15">
        <f>10995.8*0.2</f>
        <v>2199.16</v>
      </c>
      <c r="G25" s="15">
        <f>10995.8*0.2</f>
        <v>2199.16</v>
      </c>
      <c r="H25" s="15">
        <f>10995.8*0.2</f>
        <v>2199.16</v>
      </c>
      <c r="I25" s="15">
        <f>10995.8*0.2</f>
        <v>2199.16</v>
      </c>
      <c r="J25" s="15">
        <f>10995.8*0.2</f>
        <v>2199.16</v>
      </c>
      <c r="K25" s="15">
        <f>10995.8*0.2</f>
        <v>2199.16</v>
      </c>
      <c r="L25" s="15">
        <f>10995.8*0.2</f>
        <v>2199.16</v>
      </c>
      <c r="M25" s="15">
        <f>10995.8*0.2</f>
        <v>2199.16</v>
      </c>
      <c r="N25" s="15">
        <f>10995.8*0.2</f>
        <v>2199.16</v>
      </c>
      <c r="O25" s="13">
        <f>SUM(C25:N25)</f>
        <v>26389.919999999998</v>
      </c>
    </row>
    <row r="26" spans="1:15" ht="15.75">
      <c r="A26" s="14" t="s">
        <v>9</v>
      </c>
      <c r="B26" s="14"/>
      <c r="C26" s="14"/>
      <c r="D26" s="14"/>
      <c r="E26" s="14"/>
      <c r="F26" s="14"/>
      <c r="G26" s="13"/>
      <c r="H26" s="13"/>
      <c r="I26" s="13"/>
      <c r="J26" s="13"/>
      <c r="K26" s="13"/>
      <c r="L26" s="13"/>
      <c r="M26" s="13"/>
      <c r="N26" s="13"/>
      <c r="O26" s="13">
        <f>O25+O24+O23+O22+O21+O19+O16+O15+O14+O13+O9+O17+O18+O20</f>
        <v>2437657.2219999996</v>
      </c>
    </row>
    <row r="27" spans="1:15" ht="15.75">
      <c r="A27" s="12"/>
      <c r="B27" s="9"/>
      <c r="C27" s="9"/>
      <c r="D27" s="9"/>
      <c r="E27" s="9"/>
      <c r="F27" s="9"/>
      <c r="G27" s="11"/>
      <c r="H27" s="11"/>
      <c r="I27" s="11"/>
      <c r="J27" s="11"/>
      <c r="K27" s="11"/>
      <c r="L27" s="11"/>
      <c r="M27" s="11"/>
      <c r="N27" s="11"/>
      <c r="O27" s="11"/>
    </row>
    <row r="28" spans="1:15" ht="19.5" customHeight="1">
      <c r="A28" s="10" t="s">
        <v>8</v>
      </c>
      <c r="C28" s="8">
        <f>'[1]3-26'!C29</f>
        <v>629090.62725000014</v>
      </c>
    </row>
    <row r="29" spans="1:15" ht="19.5" customHeight="1">
      <c r="A29" s="7"/>
      <c r="C29" s="8"/>
    </row>
    <row r="30" spans="1:15" ht="19.5" customHeight="1">
      <c r="A30" s="9" t="s">
        <v>7</v>
      </c>
      <c r="B30" s="3">
        <v>358229.78</v>
      </c>
      <c r="C30" s="8"/>
    </row>
    <row r="31" spans="1:15" ht="19.5" customHeight="1">
      <c r="A31" s="7"/>
      <c r="C31" s="5"/>
    </row>
    <row r="32" spans="1:15" ht="15.75">
      <c r="A32" s="1"/>
      <c r="B32" s="6" t="s">
        <v>6</v>
      </c>
      <c r="C32" s="6" t="s">
        <v>5</v>
      </c>
      <c r="D32" s="5" t="s">
        <v>4</v>
      </c>
    </row>
    <row r="33" spans="1:4" ht="15.75">
      <c r="A33" s="1"/>
      <c r="B33" s="6"/>
      <c r="C33" s="6"/>
      <c r="D33" s="5"/>
    </row>
    <row r="34" spans="1:4" ht="15.75">
      <c r="A34" s="1"/>
      <c r="B34" s="6"/>
      <c r="C34" s="6"/>
      <c r="D34" s="5"/>
    </row>
    <row r="35" spans="1:4" ht="15.75">
      <c r="A35" s="1" t="s">
        <v>3</v>
      </c>
      <c r="B35" s="3">
        <v>2159456.0299999998</v>
      </c>
      <c r="C35" s="3">
        <v>2151996.38</v>
      </c>
      <c r="D35" s="5" t="s">
        <v>2</v>
      </c>
    </row>
    <row r="36" spans="1:4" ht="15.75">
      <c r="A36" s="1" t="s">
        <v>1</v>
      </c>
      <c r="B36" s="3">
        <v>40190.68</v>
      </c>
      <c r="C36" s="4">
        <v>42085.7</v>
      </c>
    </row>
    <row r="37" spans="1:4" ht="15.75">
      <c r="A37" s="1"/>
      <c r="B37" s="3"/>
      <c r="C37" s="3"/>
    </row>
    <row r="38" spans="1:4" ht="15.75">
      <c r="A38" s="1" t="s">
        <v>0</v>
      </c>
      <c r="B38" s="2"/>
      <c r="C38" s="2">
        <f>C28+C35+C36-O26</f>
        <v>385515.48525000038</v>
      </c>
    </row>
    <row r="39" spans="1:4" ht="15.75">
      <c r="A39" s="1"/>
      <c r="B39" s="1"/>
      <c r="C39" s="1"/>
    </row>
    <row r="40" spans="1:4" ht="15.75">
      <c r="A40" s="1"/>
      <c r="B40" s="1"/>
      <c r="C40" s="1"/>
    </row>
    <row r="41" spans="1:4" ht="15.75">
      <c r="A41" s="1"/>
      <c r="B41" s="1"/>
      <c r="C41" s="1"/>
    </row>
  </sheetData>
  <mergeCells count="4">
    <mergeCell ref="A1:O1"/>
    <mergeCell ref="B4:B5"/>
    <mergeCell ref="A10:O10"/>
    <mergeCell ref="B16:B19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3-26 (2019)</vt:lpstr>
      <vt:lpstr>'3-26 (2019)'!Область_печати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2020-06-09T11:00:41Z</dcterms:created>
  <dcterms:modified xsi:type="dcterms:W3CDTF">2020-06-09T11:00:50Z</dcterms:modified>
</cp:coreProperties>
</file>