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2935" windowHeight="10995"/>
  </bookViews>
  <sheets>
    <sheet name="3-24" sheetId="1" r:id="rId1"/>
  </sheets>
  <definedNames>
    <definedName name="_xlnm.Print_Area" localSheetId="0">'3-24'!$A$1:$O$32</definedName>
  </definedNames>
  <calcPr calcId="124519"/>
</workbook>
</file>

<file path=xl/calcChain.xml><?xml version="1.0" encoding="utf-8"?>
<calcChain xmlns="http://schemas.openxmlformats.org/spreadsheetml/2006/main">
  <c r="G4" i="1"/>
  <c r="O4"/>
  <c r="O6"/>
  <c r="O7"/>
  <c r="O8"/>
  <c r="C9"/>
  <c r="D9"/>
  <c r="E9"/>
  <c r="F9"/>
  <c r="G9"/>
  <c r="H9"/>
  <c r="I9"/>
  <c r="J9"/>
  <c r="K9"/>
  <c r="L9"/>
  <c r="M9"/>
  <c r="N9"/>
  <c r="O9"/>
  <c r="O10"/>
  <c r="O14"/>
  <c r="O15"/>
  <c r="O16"/>
  <c r="O17"/>
  <c r="O18"/>
  <c r="C20"/>
  <c r="D20"/>
  <c r="E20"/>
  <c r="F20"/>
  <c r="G20"/>
  <c r="H20"/>
  <c r="I20"/>
  <c r="J20"/>
  <c r="K20"/>
  <c r="L20"/>
  <c r="M20"/>
  <c r="N20"/>
  <c r="O20"/>
  <c r="C21"/>
  <c r="D21"/>
  <c r="E21"/>
  <c r="F21"/>
  <c r="G21"/>
  <c r="H21"/>
  <c r="I21"/>
  <c r="J21"/>
  <c r="K21"/>
  <c r="L21"/>
  <c r="M21"/>
  <c r="N21"/>
  <c r="O21"/>
  <c r="O22"/>
  <c r="O23"/>
  <c r="O24"/>
  <c r="C31"/>
</calcChain>
</file>

<file path=xl/sharedStrings.xml><?xml version="1.0" encoding="utf-8"?>
<sst xmlns="http://schemas.openxmlformats.org/spreadsheetml/2006/main" count="72" uniqueCount="53">
  <si>
    <t>л/сч</t>
  </si>
  <si>
    <t xml:space="preserve">площадь </t>
  </si>
  <si>
    <t xml:space="preserve">Остаток на начало 01.01.2018г. </t>
  </si>
  <si>
    <t>Итого за год:</t>
  </si>
  <si>
    <t>Оплачено</t>
  </si>
  <si>
    <t>Начислено</t>
  </si>
  <si>
    <t>Итого:</t>
  </si>
  <si>
    <t>Креативные Технологии ООО</t>
  </si>
  <si>
    <t>Монтаж коммерческого узла учета тепловой энергии</t>
  </si>
  <si>
    <t>ИП Соколов А.В.</t>
  </si>
  <si>
    <t>Услуги по благоустройству территории</t>
  </si>
  <si>
    <t>Паспортный</t>
  </si>
  <si>
    <t>Софтиком</t>
  </si>
  <si>
    <t>Услуги вычислительного центра</t>
  </si>
  <si>
    <t>ОДН</t>
  </si>
  <si>
    <t>Прогресс 2,5%</t>
  </si>
  <si>
    <t>ООО "Дорсервис"</t>
  </si>
  <si>
    <t xml:space="preserve">Ремонт кровли в доме; Ремонт межпанельных швов </t>
  </si>
  <si>
    <t>ООО "Водокомплект"</t>
  </si>
  <si>
    <t>Чистка и промывка канализационных выпусков</t>
  </si>
  <si>
    <t>Оганисян С.В.</t>
  </si>
  <si>
    <t>Уборка снега</t>
  </si>
  <si>
    <t xml:space="preserve">ООО "Техник" 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</si>
  <si>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</si>
  <si>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декабрь</t>
  </si>
  <si>
    <t>ноябрь</t>
  </si>
  <si>
    <t>октябрь</t>
  </si>
  <si>
    <t>сентябрь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</si>
  <si>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</si>
  <si>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</si>
  <si>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</si>
  <si>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</si>
  <si>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</si>
  <si>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</si>
  <si>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</si>
  <si>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</si>
  <si>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работы</t>
  </si>
  <si>
    <t>Адрес: 3 мкр., дом. 24 2017 г.</t>
  </si>
  <si>
    <t>Управление домом (аренда и содержание офисных, тех. помещений, програмное обеспечение, налоги, транспортные расходы, услуги связи, канцелярия)</t>
  </si>
  <si>
    <t xml:space="preserve">Чистый двор (КГМ, без ТБО) </t>
  </si>
  <si>
    <t>Работа по обеспечению вывоза бытовых отходов</t>
  </si>
  <si>
    <t>Курганлифт; Ураллифтналадка</t>
  </si>
  <si>
    <t>Комплексное техническое обслуживание лифтов и ЛДСС</t>
  </si>
  <si>
    <t>Материалы</t>
  </si>
  <si>
    <t>Замена патрона - 1 шт. в кв. 153</t>
  </si>
  <si>
    <t>Исключение из схемы "дроселя" (демонтаж); Замена ламп - 2 шт. подъезд 1,3</t>
  </si>
  <si>
    <t xml:space="preserve">Смена вентилей Д 20 - 4 шт.; Смена вентилей Д 15 - 8 шт.; Смена вентилей Д 25 - 6 шт.; Демонтаж трубопровода ХВС Д 32 - 36 м.; Монтаж трубопровода ПП Д 32 - 36 м.; Демонтаж трубопровода ХВС Д 20 - 4 м.; Монтаж трубопровода ПП Д 20 - 4 м. подвал </t>
  </si>
  <si>
    <t>Отопление: Смена вент. Д 15  - 8 шт.; Смена крана Д 20 - 6 шт.; Смена крана Д 25 - 3 шт.; Смена сгонов Д 15 - 32 - 21 шт.; Смена кранов Д 32 - 4 шт. в подвале</t>
  </si>
  <si>
    <t>Замена выкл. - 2 шт. в кв. 14</t>
  </si>
  <si>
    <t>ХВС: Демонтаж трубопровода - 6 м.; Монтаж трубопровода - 6 м.; Врезка в действующую сеть - 2 шт.; Врезка резьб - 6 шт. в подвале; Замена выкл. - 1 шт.; Замена провода - 11 п.м.; Замена сжима - 1 шт. в кв. 70; Замена пакетного выкл. - 1 шт. в кв. 33</t>
  </si>
  <si>
    <t>Замена выкл. - 2 шт. в кв. 25; Замена выкл. - 1 шт. в подъезде; Замена выкл. - 1 шт.; Патрон - 3 шт.; Замена ламп. - 9 шт. в подвале</t>
  </si>
  <si>
    <t>Устройство тамбура Монтаж каркаса из бруса - 12 м.; Установка дверного полотна с коробкой шириной 90 см - 1 шт.; Обшивка каркаса фанерой - 7 кв.м. в подъезде 4</t>
  </si>
  <si>
    <t>Виды работ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</si>
</sst>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0;[Red]\-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41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6" fillId="0" borderId="1" xfId="1" applyNumberFormat="1" applyFont="1" applyBorder="1" applyAlignment="1">
      <alignment horizontal="center" vertical="center" wrapText="1"/>
    </xf>
    <xf numFmtId="165" fontId="5" fillId="0" borderId="2" xfId="2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5" fillId="0" borderId="1" xfId="2" applyNumberFormat="1" applyFont="1" applyBorder="1" applyAlignment="1">
      <alignment horizontal="center" vertical="center" wrapText="1"/>
    </xf>
    <xf numFmtId="165" fontId="5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 wrapText="1"/>
    </xf>
    <xf numFmtId="166" fontId="5" fillId="0" borderId="1" xfId="3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4" fontId="7" fillId="3" borderId="1" xfId="1" applyNumberFormat="1" applyFont="1" applyFill="1" applyBorder="1" applyAlignment="1">
      <alignment horizontal="center" vertical="center" wrapText="1"/>
    </xf>
    <xf numFmtId="4" fontId="8" fillId="3" borderId="1" xfId="1" applyNumberFormat="1" applyFont="1" applyFill="1" applyBorder="1" applyAlignment="1">
      <alignment horizontal="center" vertical="center" wrapText="1"/>
    </xf>
    <xf numFmtId="166" fontId="5" fillId="0" borderId="3" xfId="2" applyNumberFormat="1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horizontal="center" vertical="center" wrapText="1"/>
    </xf>
    <xf numFmtId="165" fontId="5" fillId="0" borderId="3" xfId="4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5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6" fontId="5" fillId="0" borderId="1" xfId="2" applyNumberFormat="1" applyFont="1" applyBorder="1" applyAlignment="1">
      <alignment horizontal="center" vertical="center"/>
    </xf>
    <xf numFmtId="2" fontId="5" fillId="0" borderId="1" xfId="5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horizontal="center" vertical="center"/>
    </xf>
    <xf numFmtId="4" fontId="5" fillId="0" borderId="1" xfId="5" applyNumberFormat="1" applyFont="1" applyBorder="1" applyAlignment="1">
      <alignment horizontal="center" vertical="center" wrapText="1"/>
    </xf>
  </cellXfs>
  <cellStyles count="7">
    <cellStyle name="Обычный" xfId="0" builtinId="0"/>
    <cellStyle name="Обычный 2" xfId="5"/>
    <cellStyle name="Обычный 3" xfId="6"/>
    <cellStyle name="Обычный_3-20а" xfId="3"/>
    <cellStyle name="Обычный_5-3" xfId="2"/>
    <cellStyle name="Обычный_Кр-12" xfId="4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topLeftCell="A13" workbookViewId="0">
      <selection activeCell="A28" sqref="A28:C35"/>
    </sheetView>
  </sheetViews>
  <sheetFormatPr defaultRowHeight="15"/>
  <cols>
    <col min="1" max="1" width="30.28515625" customWidth="1"/>
    <col min="2" max="2" width="23.85546875" customWidth="1"/>
    <col min="3" max="3" width="16.28515625" customWidth="1"/>
    <col min="4" max="4" width="13" customWidth="1"/>
    <col min="5" max="6" width="11.140625" customWidth="1"/>
    <col min="7" max="7" width="19.28515625" customWidth="1"/>
    <col min="8" max="8" width="11.7109375" customWidth="1"/>
    <col min="9" max="9" width="14.42578125" customWidth="1"/>
    <col min="10" max="10" width="12.5703125" customWidth="1"/>
    <col min="11" max="11" width="20.140625" customWidth="1"/>
    <col min="12" max="12" width="12" customWidth="1"/>
    <col min="13" max="13" width="10.85546875" customWidth="1"/>
    <col min="14" max="14" width="11.28515625" customWidth="1"/>
    <col min="15" max="15" width="14.5703125" customWidth="1"/>
  </cols>
  <sheetData>
    <row r="1" spans="1:15" ht="15.75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15.75">
      <c r="A3" s="24" t="s">
        <v>36</v>
      </c>
      <c r="B3" s="24"/>
      <c r="C3" s="24" t="s">
        <v>35</v>
      </c>
      <c r="D3" s="24" t="s">
        <v>34</v>
      </c>
      <c r="E3" s="24" t="s">
        <v>33</v>
      </c>
      <c r="F3" s="24" t="s">
        <v>32</v>
      </c>
      <c r="G3" s="7" t="s">
        <v>31</v>
      </c>
      <c r="H3" s="7" t="s">
        <v>30</v>
      </c>
      <c r="I3" s="7" t="s">
        <v>29</v>
      </c>
      <c r="J3" s="7" t="s">
        <v>28</v>
      </c>
      <c r="K3" s="7" t="s">
        <v>27</v>
      </c>
      <c r="L3" s="7" t="s">
        <v>26</v>
      </c>
      <c r="M3" s="7" t="s">
        <v>25</v>
      </c>
      <c r="N3" s="7" t="s">
        <v>24</v>
      </c>
      <c r="O3" s="23" t="s">
        <v>3</v>
      </c>
    </row>
    <row r="4" spans="1:15" ht="155.25" customHeight="1">
      <c r="A4" s="17" t="s">
        <v>23</v>
      </c>
      <c r="B4" s="36" t="s">
        <v>22</v>
      </c>
      <c r="C4" s="12">
        <v>1951</v>
      </c>
      <c r="D4" s="8">
        <v>862</v>
      </c>
      <c r="E4" s="40"/>
      <c r="F4" s="38"/>
      <c r="G4" s="38">
        <f>15763+913</f>
        <v>16676</v>
      </c>
      <c r="H4" s="40"/>
      <c r="I4" s="40">
        <v>304</v>
      </c>
      <c r="J4" s="39">
        <v>9811</v>
      </c>
      <c r="K4" s="11">
        <v>20189</v>
      </c>
      <c r="L4" s="38">
        <v>402</v>
      </c>
      <c r="M4" s="38"/>
      <c r="N4" s="37">
        <v>63</v>
      </c>
      <c r="O4" s="5">
        <f>SUM(C4:N4)</f>
        <v>50258</v>
      </c>
    </row>
    <row r="5" spans="1:15" ht="291" customHeight="1">
      <c r="A5" s="17" t="s">
        <v>52</v>
      </c>
      <c r="B5" s="36"/>
      <c r="C5" s="12" t="s">
        <v>51</v>
      </c>
      <c r="D5" s="35" t="s">
        <v>50</v>
      </c>
      <c r="E5" s="34"/>
      <c r="F5" s="34"/>
      <c r="G5" s="20" t="s">
        <v>49</v>
      </c>
      <c r="H5" s="21"/>
      <c r="I5" s="20" t="s">
        <v>48</v>
      </c>
      <c r="J5" s="20" t="s">
        <v>47</v>
      </c>
      <c r="K5" s="19" t="s">
        <v>46</v>
      </c>
      <c r="L5" s="20" t="s">
        <v>45</v>
      </c>
      <c r="M5" s="19"/>
      <c r="N5" s="18" t="s">
        <v>44</v>
      </c>
      <c r="O5" s="5"/>
    </row>
    <row r="6" spans="1:15" ht="15.75">
      <c r="A6" s="17" t="s">
        <v>43</v>
      </c>
      <c r="B6" s="22"/>
      <c r="C6" s="22">
        <v>3655.93</v>
      </c>
      <c r="D6" s="22">
        <v>589.1</v>
      </c>
      <c r="E6" s="8"/>
      <c r="F6" s="33"/>
      <c r="G6" s="32">
        <v>15806.63</v>
      </c>
      <c r="H6" s="32">
        <v>88.54</v>
      </c>
      <c r="I6" s="31">
        <v>256.93</v>
      </c>
      <c r="J6" s="31"/>
      <c r="K6" s="30">
        <v>21695.73</v>
      </c>
      <c r="L6" s="31">
        <v>1027.3</v>
      </c>
      <c r="M6" s="30">
        <v>2575.52</v>
      </c>
      <c r="N6" s="29">
        <v>16.920000000000002</v>
      </c>
      <c r="O6" s="5">
        <f>SUM(C6:N6)</f>
        <v>45712.6</v>
      </c>
    </row>
    <row r="7" spans="1:15" ht="47.25">
      <c r="A7" s="17" t="s">
        <v>42</v>
      </c>
      <c r="B7" s="22" t="s">
        <v>41</v>
      </c>
      <c r="C7" s="22"/>
      <c r="D7" s="22"/>
      <c r="E7" s="28"/>
      <c r="F7" s="27"/>
      <c r="G7" s="27"/>
      <c r="H7" s="20"/>
      <c r="I7" s="20"/>
      <c r="J7" s="20"/>
      <c r="K7" s="20"/>
      <c r="L7" s="20"/>
      <c r="M7" s="20"/>
      <c r="N7" s="20"/>
      <c r="O7" s="5">
        <f>SUM(C7:N7)</f>
        <v>0</v>
      </c>
    </row>
    <row r="8" spans="1:15" ht="31.5">
      <c r="A8" s="17" t="s">
        <v>40</v>
      </c>
      <c r="B8" s="12" t="s">
        <v>39</v>
      </c>
      <c r="C8" s="12">
        <v>3300</v>
      </c>
      <c r="D8" s="12">
        <v>1320</v>
      </c>
      <c r="E8" s="8"/>
      <c r="F8" s="8">
        <v>2339.92</v>
      </c>
      <c r="G8" s="8">
        <v>2178</v>
      </c>
      <c r="H8" s="8">
        <v>1782</v>
      </c>
      <c r="I8" s="8">
        <v>1782</v>
      </c>
      <c r="J8" s="8">
        <v>1320</v>
      </c>
      <c r="K8" s="8">
        <v>1485</v>
      </c>
      <c r="L8" s="8">
        <v>1815</v>
      </c>
      <c r="M8" s="8">
        <v>2640</v>
      </c>
      <c r="N8" s="8">
        <v>2310</v>
      </c>
      <c r="O8" s="15">
        <f>SUM(C8:N8)</f>
        <v>22271.919999999998</v>
      </c>
    </row>
    <row r="9" spans="1:15" ht="94.5">
      <c r="A9" s="22" t="s">
        <v>38</v>
      </c>
      <c r="B9" s="12"/>
      <c r="C9" s="12">
        <f>9318.1*4.1</f>
        <v>38204.21</v>
      </c>
      <c r="D9" s="12">
        <f>9318.1*4.1</f>
        <v>38204.21</v>
      </c>
      <c r="E9" s="12">
        <f>9318.1*4.1</f>
        <v>38204.21</v>
      </c>
      <c r="F9" s="12">
        <f>9318.1*4.1</f>
        <v>38204.21</v>
      </c>
      <c r="G9" s="12">
        <f>9318.1*4.1</f>
        <v>38204.21</v>
      </c>
      <c r="H9" s="12">
        <f>9318.1*4.1</f>
        <v>38204.21</v>
      </c>
      <c r="I9" s="12">
        <f>9318.1*4.1</f>
        <v>38204.21</v>
      </c>
      <c r="J9" s="12">
        <f>9318.1*4.1</f>
        <v>38204.21</v>
      </c>
      <c r="K9" s="12">
        <f>9318.1*4.1</f>
        <v>38204.21</v>
      </c>
      <c r="L9" s="12">
        <f>9318.1*4.1</f>
        <v>38204.21</v>
      </c>
      <c r="M9" s="12">
        <f>9318.1*4.1</f>
        <v>38204.21</v>
      </c>
      <c r="N9" s="12">
        <f>9318.1*4.1</f>
        <v>38204.21</v>
      </c>
      <c r="O9" s="15">
        <f>SUM(C9:N9)</f>
        <v>458450.52000000008</v>
      </c>
    </row>
    <row r="10" spans="1:15" ht="15.75">
      <c r="A10" s="6" t="s">
        <v>6</v>
      </c>
      <c r="B10" s="6"/>
      <c r="C10" s="6"/>
      <c r="D10" s="6"/>
      <c r="E10" s="6"/>
      <c r="F10" s="6"/>
      <c r="G10" s="5"/>
      <c r="H10" s="5"/>
      <c r="I10" s="5"/>
      <c r="J10" s="5"/>
      <c r="K10" s="5"/>
      <c r="L10" s="5"/>
      <c r="M10" s="5"/>
      <c r="N10" s="5"/>
      <c r="O10" s="5">
        <f>SUM(O4:O9)</f>
        <v>576693.04</v>
      </c>
    </row>
    <row r="11" spans="1:15" ht="15.75">
      <c r="A11" s="26" t="s">
        <v>37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ht="15.7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</row>
    <row r="13" spans="1:15" ht="15.75">
      <c r="A13" s="24" t="s">
        <v>36</v>
      </c>
      <c r="B13" s="24"/>
      <c r="C13" s="24" t="s">
        <v>35</v>
      </c>
      <c r="D13" s="24" t="s">
        <v>34</v>
      </c>
      <c r="E13" s="24" t="s">
        <v>33</v>
      </c>
      <c r="F13" s="24" t="s">
        <v>32</v>
      </c>
      <c r="G13" s="7" t="s">
        <v>31</v>
      </c>
      <c r="H13" s="7" t="s">
        <v>30</v>
      </c>
      <c r="I13" s="7" t="s">
        <v>29</v>
      </c>
      <c r="J13" s="7" t="s">
        <v>28</v>
      </c>
      <c r="K13" s="7" t="s">
        <v>27</v>
      </c>
      <c r="L13" s="7" t="s">
        <v>26</v>
      </c>
      <c r="M13" s="7" t="s">
        <v>25</v>
      </c>
      <c r="N13" s="7" t="s">
        <v>24</v>
      </c>
      <c r="O13" s="23" t="s">
        <v>3</v>
      </c>
    </row>
    <row r="14" spans="1:15" ht="110.25">
      <c r="A14" s="17" t="s">
        <v>23</v>
      </c>
      <c r="B14" s="12" t="s">
        <v>22</v>
      </c>
      <c r="C14" s="8">
        <v>32707</v>
      </c>
      <c r="D14" s="8">
        <v>32707</v>
      </c>
      <c r="E14" s="8">
        <v>32707</v>
      </c>
      <c r="F14" s="8">
        <v>32707</v>
      </c>
      <c r="G14" s="8">
        <v>32707</v>
      </c>
      <c r="H14" s="8">
        <v>32707</v>
      </c>
      <c r="I14" s="8">
        <v>32707</v>
      </c>
      <c r="J14" s="8">
        <v>32707</v>
      </c>
      <c r="K14" s="8">
        <v>32707</v>
      </c>
      <c r="L14" s="8">
        <v>32707</v>
      </c>
      <c r="M14" s="8">
        <v>32707</v>
      </c>
      <c r="N14" s="8">
        <v>32707</v>
      </c>
      <c r="O14" s="5">
        <f>N14+M14+L14+K14+J14+I14+H14+G14+F14+E14+D14+C14</f>
        <v>392484</v>
      </c>
    </row>
    <row r="15" spans="1:15" ht="15.75">
      <c r="A15" s="17" t="s">
        <v>21</v>
      </c>
      <c r="B15" s="12" t="s">
        <v>20</v>
      </c>
      <c r="C15" s="22">
        <v>3000</v>
      </c>
      <c r="D15" s="22"/>
      <c r="E15" s="22"/>
      <c r="F15" s="22"/>
      <c r="G15" s="20"/>
      <c r="H15" s="21"/>
      <c r="I15" s="20"/>
      <c r="J15" s="20"/>
      <c r="K15" s="19"/>
      <c r="L15" s="20"/>
      <c r="M15" s="19"/>
      <c r="N15" s="18"/>
      <c r="O15" s="5">
        <f>SUM(C15:N15)</f>
        <v>3000</v>
      </c>
    </row>
    <row r="16" spans="1:15" ht="34.5" customHeight="1">
      <c r="A16" s="17" t="s">
        <v>19</v>
      </c>
      <c r="B16" s="12" t="s">
        <v>18</v>
      </c>
      <c r="C16" s="3">
        <v>20000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5">
        <f>SUM(C16:N16)</f>
        <v>20000</v>
      </c>
    </row>
    <row r="17" spans="1:15" ht="31.5">
      <c r="A17" s="13" t="s">
        <v>17</v>
      </c>
      <c r="B17" s="12" t="s">
        <v>16</v>
      </c>
      <c r="C17" s="12"/>
      <c r="D17" s="12"/>
      <c r="E17" s="12"/>
      <c r="F17" s="12"/>
      <c r="G17" s="7"/>
      <c r="H17" s="7"/>
      <c r="I17" s="8">
        <v>556368</v>
      </c>
      <c r="J17" s="8">
        <v>23625</v>
      </c>
      <c r="K17" s="7"/>
      <c r="L17" s="3"/>
      <c r="M17" s="16"/>
      <c r="N17" s="8"/>
      <c r="O17" s="15">
        <f>SUM(G17:N17)</f>
        <v>579993</v>
      </c>
    </row>
    <row r="18" spans="1:15" ht="15.75">
      <c r="A18" s="13" t="s">
        <v>15</v>
      </c>
      <c r="B18" s="12"/>
      <c r="C18" s="12"/>
      <c r="D18" s="12"/>
      <c r="E18" s="12"/>
      <c r="F18" s="12"/>
      <c r="G18" s="7"/>
      <c r="H18" s="11"/>
      <c r="I18" s="7"/>
      <c r="J18" s="10"/>
      <c r="K18" s="7"/>
      <c r="L18" s="8"/>
      <c r="M18" s="8"/>
      <c r="N18" s="7"/>
      <c r="O18" s="5">
        <f>1787874.48*2.5/100</f>
        <v>44696.862000000001</v>
      </c>
    </row>
    <row r="19" spans="1:15" ht="15.75">
      <c r="A19" s="14" t="s">
        <v>14</v>
      </c>
      <c r="C19" s="12"/>
      <c r="D19" s="12"/>
      <c r="E19" s="12"/>
      <c r="F19" s="12"/>
      <c r="G19" s="7"/>
      <c r="H19" s="11"/>
      <c r="I19" s="7"/>
      <c r="J19" s="10"/>
      <c r="K19" s="7"/>
      <c r="L19" s="8"/>
      <c r="M19" s="8"/>
      <c r="N19" s="7"/>
      <c r="O19" s="5">
        <v>283543.02</v>
      </c>
    </row>
    <row r="20" spans="1:15" ht="31.5">
      <c r="A20" s="14" t="s">
        <v>13</v>
      </c>
      <c r="B20" s="12" t="s">
        <v>12</v>
      </c>
      <c r="C20" s="12">
        <f>184*4</f>
        <v>736</v>
      </c>
      <c r="D20" s="12">
        <f>184*4</f>
        <v>736</v>
      </c>
      <c r="E20" s="12">
        <f>184*4</f>
        <v>736</v>
      </c>
      <c r="F20" s="12">
        <f>184*4</f>
        <v>736</v>
      </c>
      <c r="G20" s="12">
        <f>184*4</f>
        <v>736</v>
      </c>
      <c r="H20" s="12">
        <f>184*4</f>
        <v>736</v>
      </c>
      <c r="I20" s="12">
        <f>184*4</f>
        <v>736</v>
      </c>
      <c r="J20" s="12">
        <f>184*4</f>
        <v>736</v>
      </c>
      <c r="K20" s="12">
        <f>184*4</f>
        <v>736</v>
      </c>
      <c r="L20" s="12">
        <f>184*4</f>
        <v>736</v>
      </c>
      <c r="M20" s="12">
        <f>184*4</f>
        <v>736</v>
      </c>
      <c r="N20" s="12">
        <f>184*4</f>
        <v>736</v>
      </c>
      <c r="O20" s="5">
        <f>SUM(C20:N20)</f>
        <v>8832</v>
      </c>
    </row>
    <row r="21" spans="1:15" ht="15.75">
      <c r="A21" s="13" t="s">
        <v>11</v>
      </c>
      <c r="B21" s="12"/>
      <c r="C21" s="12">
        <f>9318.1*0.2</f>
        <v>1863.6200000000001</v>
      </c>
      <c r="D21" s="12">
        <f>9318.1*0.2</f>
        <v>1863.6200000000001</v>
      </c>
      <c r="E21" s="12">
        <f>9318.1*0.2</f>
        <v>1863.6200000000001</v>
      </c>
      <c r="F21" s="12">
        <f>9318.1*0.2</f>
        <v>1863.6200000000001</v>
      </c>
      <c r="G21" s="12">
        <f>9318.1*0.2</f>
        <v>1863.6200000000001</v>
      </c>
      <c r="H21" s="12">
        <f>9318.1*0.2</f>
        <v>1863.6200000000001</v>
      </c>
      <c r="I21" s="12">
        <f>9318.1*0.2</f>
        <v>1863.6200000000001</v>
      </c>
      <c r="J21" s="12">
        <f>9318.1*0.2</f>
        <v>1863.6200000000001</v>
      </c>
      <c r="K21" s="12">
        <f>9318.1*0.2</f>
        <v>1863.6200000000001</v>
      </c>
      <c r="L21" s="12">
        <f>9318.1*0.2</f>
        <v>1863.6200000000001</v>
      </c>
      <c r="M21" s="12">
        <f>9318.1*0.2</f>
        <v>1863.6200000000001</v>
      </c>
      <c r="N21" s="12">
        <f>9318.1*0.2</f>
        <v>1863.6200000000001</v>
      </c>
      <c r="O21" s="5">
        <f>SUM(C21:N21)</f>
        <v>22363.439999999999</v>
      </c>
    </row>
    <row r="22" spans="1:15" ht="31.5">
      <c r="A22" s="13" t="s">
        <v>10</v>
      </c>
      <c r="B22" s="12" t="s">
        <v>9</v>
      </c>
      <c r="C22" s="12">
        <v>23166</v>
      </c>
      <c r="D22" s="12">
        <v>23166</v>
      </c>
      <c r="E22" s="12">
        <v>23166</v>
      </c>
      <c r="F22" s="12">
        <v>23166</v>
      </c>
      <c r="G22" s="7">
        <v>23166</v>
      </c>
      <c r="H22" s="11">
        <v>23166</v>
      </c>
      <c r="I22" s="7">
        <v>23166</v>
      </c>
      <c r="J22" s="7">
        <v>23166</v>
      </c>
      <c r="K22" s="7">
        <v>23166</v>
      </c>
      <c r="L22" s="7">
        <v>23166</v>
      </c>
      <c r="M22" s="7">
        <v>23166</v>
      </c>
      <c r="N22" s="7">
        <v>23166</v>
      </c>
      <c r="O22" s="5">
        <f>SUM(C22:N22)</f>
        <v>277992</v>
      </c>
    </row>
    <row r="23" spans="1:15" ht="44.25" customHeight="1">
      <c r="A23" s="13" t="s">
        <v>8</v>
      </c>
      <c r="B23" s="12" t="s">
        <v>7</v>
      </c>
      <c r="C23" s="12"/>
      <c r="D23" s="12"/>
      <c r="E23" s="12"/>
      <c r="F23" s="12"/>
      <c r="G23" s="7"/>
      <c r="H23" s="11"/>
      <c r="I23" s="7"/>
      <c r="J23" s="10"/>
      <c r="K23" s="9">
        <v>219418</v>
      </c>
      <c r="L23" s="8"/>
      <c r="M23" s="8"/>
      <c r="N23" s="7"/>
      <c r="O23" s="5">
        <f>SUM(C23:N23)</f>
        <v>219418</v>
      </c>
    </row>
    <row r="24" spans="1:15" ht="15.75">
      <c r="A24" s="6" t="s">
        <v>6</v>
      </c>
      <c r="B24" s="6"/>
      <c r="C24" s="6"/>
      <c r="D24" s="6"/>
      <c r="E24" s="6"/>
      <c r="F24" s="6"/>
      <c r="G24" s="5"/>
      <c r="H24" s="5"/>
      <c r="I24" s="5"/>
      <c r="J24" s="5"/>
      <c r="K24" s="5"/>
      <c r="L24" s="5"/>
      <c r="M24" s="5"/>
      <c r="N24" s="5"/>
      <c r="O24" s="5">
        <f>O23+O22+O21+O20+O19+O18+O17+O16+O15+O14+O10</f>
        <v>2429015.3619999997</v>
      </c>
    </row>
    <row r="28" spans="1:15" ht="15.75">
      <c r="B28" s="4" t="s">
        <v>5</v>
      </c>
      <c r="C28" s="4" t="s">
        <v>4</v>
      </c>
    </row>
    <row r="29" spans="1:15" ht="15.75">
      <c r="A29" t="s">
        <v>3</v>
      </c>
      <c r="B29" s="3">
        <v>1816814.74</v>
      </c>
      <c r="C29" s="2">
        <v>1787874.48</v>
      </c>
    </row>
    <row r="31" spans="1:15">
      <c r="A31" t="s">
        <v>2</v>
      </c>
      <c r="B31" s="1"/>
      <c r="C31" s="1">
        <f>C29-O24</f>
        <v>-641140.88199999975</v>
      </c>
    </row>
    <row r="33" spans="1:2">
      <c r="A33" t="s">
        <v>1</v>
      </c>
      <c r="B33">
        <v>9318.1</v>
      </c>
    </row>
    <row r="34" spans="1:2">
      <c r="A34" t="s">
        <v>0</v>
      </c>
      <c r="B34">
        <v>184</v>
      </c>
    </row>
  </sheetData>
  <mergeCells count="3">
    <mergeCell ref="A1:O1"/>
    <mergeCell ref="B4:B5"/>
    <mergeCell ref="A11:O1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1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3-24</vt:lpstr>
      <vt:lpstr>'3-24'!Область_печати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Евгений</cp:lastModifiedBy>
  <dcterms:created xsi:type="dcterms:W3CDTF">2019-04-16T04:01:47Z</dcterms:created>
  <dcterms:modified xsi:type="dcterms:W3CDTF">2019-04-16T04:01:59Z</dcterms:modified>
</cp:coreProperties>
</file>