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2935" windowHeight="10935"/>
  </bookViews>
  <sheets>
    <sheet name="3-20а" sheetId="1" r:id="rId1"/>
  </sheets>
  <definedNames>
    <definedName name="_xlnm.Print_Area" localSheetId="0">'3-20а'!$A$1:$O$26</definedName>
  </definedNames>
  <calcPr calcId="144525"/>
</workbook>
</file>

<file path=xl/calcChain.xml><?xml version="1.0" encoding="utf-8"?>
<calcChain xmlns="http://schemas.openxmlformats.org/spreadsheetml/2006/main">
  <c r="L4" i="1" l="1"/>
  <c r="O4" i="1" s="1"/>
  <c r="O8" i="1" s="1"/>
  <c r="O6" i="1"/>
  <c r="C7" i="1"/>
  <c r="D7" i="1"/>
  <c r="O7" i="1" s="1"/>
  <c r="E7" i="1"/>
  <c r="F7" i="1"/>
  <c r="G7" i="1"/>
  <c r="H7" i="1"/>
  <c r="I7" i="1"/>
  <c r="J7" i="1"/>
  <c r="K7" i="1"/>
  <c r="L7" i="1"/>
  <c r="M7" i="1"/>
  <c r="N7" i="1"/>
  <c r="O12" i="1"/>
  <c r="O13" i="1"/>
  <c r="C14" i="1"/>
  <c r="D14" i="1"/>
  <c r="O14" i="1" s="1"/>
  <c r="E14" i="1"/>
  <c r="F14" i="1"/>
  <c r="G14" i="1"/>
  <c r="H14" i="1"/>
  <c r="I14" i="1"/>
  <c r="J14" i="1"/>
  <c r="K14" i="1"/>
  <c r="L14" i="1"/>
  <c r="M14" i="1"/>
  <c r="N14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C17" i="1"/>
  <c r="D17" i="1"/>
  <c r="O17" i="1" s="1"/>
  <c r="E17" i="1"/>
  <c r="F17" i="1"/>
  <c r="G17" i="1"/>
  <c r="H17" i="1"/>
  <c r="I17" i="1"/>
  <c r="J17" i="1"/>
  <c r="K17" i="1"/>
  <c r="L17" i="1"/>
  <c r="M17" i="1"/>
  <c r="N17" i="1"/>
  <c r="O18" i="1"/>
  <c r="O19" i="1"/>
  <c r="B33" i="1"/>
  <c r="B40" i="1"/>
  <c r="B43" i="1"/>
  <c r="C43" i="1"/>
  <c r="O20" i="1" l="1"/>
  <c r="C26" i="1" s="1"/>
</calcChain>
</file>

<file path=xl/sharedStrings.xml><?xml version="1.0" encoding="utf-8"?>
<sst xmlns="http://schemas.openxmlformats.org/spreadsheetml/2006/main" count="62" uniqueCount="43">
  <si>
    <t>л/сч</t>
  </si>
  <si>
    <t xml:space="preserve">площадь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</si>
  <si>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</si>
  <si>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</si>
  <si>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</si>
  <si>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</si>
  <si>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</si>
  <si>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ИП Соколов А.В.</t>
  </si>
  <si>
    <t>Услуги по благоустройству территории</t>
  </si>
  <si>
    <t>ООО "Дорсервис"</t>
  </si>
  <si>
    <t xml:space="preserve">Ремонт кровли в доме 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</si>
  <si>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</si>
  <si>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</si>
  <si>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</si>
  <si>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</si>
  <si>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</si>
  <si>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Оганисян С.В.</t>
  </si>
  <si>
    <t>Уборка снега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</si>
  <si>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</si>
  <si>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</si>
  <si>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</si>
  <si>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</si>
  <si>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</si>
  <si>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</si>
  <si>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</si>
  <si>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</si>
  <si>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</si>
  <si>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</si>
  <si>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</si>
  <si>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</si>
  <si>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</si>
  <si>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</si>
  <si>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</si>
  <si>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3 мкр., дом. 20а 2017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</si>
  <si>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</si>
  <si>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</si>
  <si>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 xml:space="preserve">Демонтаж трубопровода ГВС Д 57 - 8 м.; Монтаж трубопровода ГВС Д 57 - 8 м.; Демонтаж трубопровода Д 157 - 2 м.; Монтаж трубопровода Д 159 - 2 м.; Смена задвижки Д 80 - 1 шт.; Смена сгонов Д 20 - 8 шт.; Смена вентилей Д 15-20 - 14 шт.; Смена вентилей Д 25-32 - 6 шт.; Демонтаж трубопровода - 20 м.; Монтаж трубопровода - 20 м.; Демонтаж трубопровода Д 32 - 8 м.; Монтаж трубопровода Д 32 - 8 м.; Демонтаж трубопровода Д 20 - 20 м.; Монтаж трубопровода Д 20 - 20 м. в подвале; Планировка пощадей: ручным способом; Установка металлических столбов; Устройство бетонной подготовки; Электродуговая сварка при монтаже; Облицовка каркаса стальным профилированным листом </t>
  </si>
  <si>
    <t>Замена выключателя автомат. - 2 шт. в кв. 34; Замена выкл. - 1 шт. в кв. 35</t>
  </si>
  <si>
    <t>Демонтаж трубопровода ГВС Д 32 - 6 м.; Монтаж трубопровода ГВС Д 32 - 6 м.; Смена вентиля - 1 шт.; Демонтаж трубопровода - 1 м.; Монтаж трубопровода ПП Д 20 - 1 м.; Смена вентилей Д 20 - 8 шт.; Смена задвижек Д 50 - 1 шт. в подвале; Демонтаж трубопровода Д 76 - 16 м.; Монтаж трубопровода Д 76 - 16 м.; Демонтаж трубопровода Д 20-40 ст - 18 м.; Монтаж трубопровода Д 20 110 ст - 18 м.; Смена кранов Д 20 - 10 шт.; Смена кранов Д 25 - 6 шт. в подвале</t>
  </si>
  <si>
    <t>Замена фотореле - 1 шт. в подъезде 2</t>
  </si>
  <si>
    <t>Демонтаж трубопровода КНС Д 123 - 34 м.; Монтаж трубопроводов КНС Д 110 - 34 м.; Демонтаж трубопроводов КНС Д 50 - 3 м.; Монтаж трубопроводов КНС Д 50 - 3 м. в подвале; Демонтаж трубопровода Д 40 - 8 м.; Монтаж трубопровода Д 40 - 8 м. в подвале</t>
  </si>
  <si>
    <t>Демонтаж трубопровода ХВС Д 108 - 10 метров; Монтаж трубопровода ХВС Д 89 - 10 метров; Врезка кранов Д 32 - 2 шт.; Врезка кранов Д 25 - 2 шт.; Врезка в действующую сеть Д 89 - 2 шт.; Демонтаж трубопровода Д 73 - 9 метров; Монтаж трубопровода ПП Д 50 - 9 метров в кв. 42</t>
  </si>
  <si>
    <t>Виды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</si>
</sst>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.00;[Red]\-#,##0.00"/>
    <numFmt numFmtId="166" formatCode="0.00;[Red]\-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3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5" fontId="5" fillId="0" borderId="2" xfId="3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166" fontId="5" fillId="0" borderId="3" xfId="3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165" fontId="5" fillId="0" borderId="3" xfId="4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6" fontId="5" fillId="0" borderId="1" xfId="3" applyNumberFormat="1" applyFont="1" applyBorder="1" applyAlignment="1">
      <alignment horizontal="center" vertical="center"/>
    </xf>
    <xf numFmtId="2" fontId="5" fillId="0" borderId="1" xfId="5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6"/>
    <cellStyle name="Обычный_3-20а" xfId="1"/>
    <cellStyle name="Обычный_5-3" xfId="3"/>
    <cellStyle name="Обычный_Кр-12" xfId="4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16" zoomScale="80" zoomScaleNormal="80" workbookViewId="0">
      <selection activeCell="A18" sqref="A18:XFD18"/>
    </sheetView>
  </sheetViews>
  <sheetFormatPr defaultRowHeight="15" x14ac:dyDescent="0.25"/>
  <cols>
    <col min="1" max="1" width="25.7109375" customWidth="1"/>
    <col min="2" max="2" width="16" bestFit="1" customWidth="1"/>
    <col min="3" max="3" width="22.85546875" customWidth="1"/>
    <col min="4" max="4" width="18.5703125" customWidth="1"/>
    <col min="5" max="5" width="12.140625" customWidth="1"/>
    <col min="6" max="6" width="12.85546875" customWidth="1"/>
    <col min="7" max="7" width="12" customWidth="1"/>
    <col min="8" max="8" width="28" customWidth="1"/>
    <col min="9" max="9" width="11" customWidth="1"/>
    <col min="10" max="10" width="11.42578125" customWidth="1"/>
    <col min="11" max="11" width="11.28515625" customWidth="1"/>
    <col min="12" max="12" width="37.5703125" customWidth="1"/>
    <col min="13" max="13" width="11.85546875" customWidth="1"/>
    <col min="14" max="14" width="10.28515625" customWidth="1"/>
    <col min="15" max="15" width="14.42578125" bestFit="1" customWidth="1"/>
  </cols>
  <sheetData>
    <row r="1" spans="1:15" ht="15.75" x14ac:dyDescent="0.2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 t="s">
        <v>32</v>
      </c>
      <c r="B3" s="22"/>
      <c r="C3" s="22" t="s">
        <v>31</v>
      </c>
      <c r="D3" s="22" t="s">
        <v>30</v>
      </c>
      <c r="E3" s="22" t="s">
        <v>29</v>
      </c>
      <c r="F3" s="22" t="s">
        <v>28</v>
      </c>
      <c r="G3" s="7" t="s">
        <v>27</v>
      </c>
      <c r="H3" s="7" t="s">
        <v>26</v>
      </c>
      <c r="I3" s="7" t="s">
        <v>25</v>
      </c>
      <c r="J3" s="7" t="s">
        <v>24</v>
      </c>
      <c r="K3" s="7" t="s">
        <v>23</v>
      </c>
      <c r="L3" s="7" t="s">
        <v>22</v>
      </c>
      <c r="M3" s="7" t="s">
        <v>21</v>
      </c>
      <c r="N3" s="7" t="s">
        <v>20</v>
      </c>
      <c r="O3" s="21" t="s">
        <v>3</v>
      </c>
    </row>
    <row r="4" spans="1:15" ht="126" x14ac:dyDescent="0.25">
      <c r="A4" s="20" t="s">
        <v>19</v>
      </c>
      <c r="B4" s="36" t="s">
        <v>18</v>
      </c>
      <c r="C4" s="9">
        <v>13503</v>
      </c>
      <c r="D4" s="11">
        <v>11207</v>
      </c>
      <c r="E4" s="34"/>
      <c r="F4" s="32"/>
      <c r="G4" s="32">
        <v>547</v>
      </c>
      <c r="H4" s="34">
        <v>18846</v>
      </c>
      <c r="I4" s="34">
        <v>687</v>
      </c>
      <c r="J4" s="33"/>
      <c r="K4" s="8"/>
      <c r="L4" s="32">
        <f>36499+4404</f>
        <v>40903</v>
      </c>
      <c r="M4" s="32"/>
      <c r="N4" s="31"/>
      <c r="O4" s="5">
        <f>SUM(C4:N4)</f>
        <v>85693</v>
      </c>
    </row>
    <row r="5" spans="1:15" ht="333" customHeight="1" x14ac:dyDescent="0.25">
      <c r="A5" s="20" t="s">
        <v>42</v>
      </c>
      <c r="B5" s="36"/>
      <c r="C5" s="30" t="s">
        <v>41</v>
      </c>
      <c r="D5" s="29" t="s">
        <v>40</v>
      </c>
      <c r="E5" s="28"/>
      <c r="F5" s="28"/>
      <c r="G5" s="17" t="s">
        <v>39</v>
      </c>
      <c r="H5" s="18" t="s">
        <v>38</v>
      </c>
      <c r="I5" s="17" t="s">
        <v>37</v>
      </c>
      <c r="J5" s="17"/>
      <c r="K5" s="16"/>
      <c r="L5" s="17" t="s">
        <v>36</v>
      </c>
      <c r="M5" s="16"/>
      <c r="N5" s="15"/>
      <c r="O5" s="5"/>
    </row>
    <row r="6" spans="1:15" ht="47.25" customHeight="1" x14ac:dyDescent="0.25">
      <c r="A6" s="20" t="s">
        <v>35</v>
      </c>
      <c r="B6" s="19"/>
      <c r="C6" s="19">
        <v>10214.83</v>
      </c>
      <c r="D6" s="19">
        <v>8592.8799999999992</v>
      </c>
      <c r="E6" s="11"/>
      <c r="F6" s="27"/>
      <c r="G6" s="27"/>
      <c r="H6" s="27">
        <v>17501.599999999999</v>
      </c>
      <c r="I6" s="26">
        <v>259.02</v>
      </c>
      <c r="J6" s="26"/>
      <c r="K6" s="25"/>
      <c r="L6" s="26">
        <v>35672.25</v>
      </c>
      <c r="M6" s="25"/>
      <c r="N6" s="24"/>
      <c r="O6" s="5">
        <f>SUM(B6:N6)</f>
        <v>72240.579999999987</v>
      </c>
    </row>
    <row r="7" spans="1:15" ht="132" customHeight="1" x14ac:dyDescent="0.25">
      <c r="A7" s="19" t="s">
        <v>34</v>
      </c>
      <c r="B7" s="19"/>
      <c r="C7" s="19">
        <f t="shared" ref="C7:N7" si="0">4336.1*4.1</f>
        <v>17778.009999999998</v>
      </c>
      <c r="D7" s="19">
        <f t="shared" si="0"/>
        <v>17778.009999999998</v>
      </c>
      <c r="E7" s="19">
        <f t="shared" si="0"/>
        <v>17778.009999999998</v>
      </c>
      <c r="F7" s="19">
        <f t="shared" si="0"/>
        <v>17778.009999999998</v>
      </c>
      <c r="G7" s="19">
        <f t="shared" si="0"/>
        <v>17778.009999999998</v>
      </c>
      <c r="H7" s="19">
        <f t="shared" si="0"/>
        <v>17778.009999999998</v>
      </c>
      <c r="I7" s="19">
        <f t="shared" si="0"/>
        <v>17778.009999999998</v>
      </c>
      <c r="J7" s="19">
        <f t="shared" si="0"/>
        <v>17778.009999999998</v>
      </c>
      <c r="K7" s="19">
        <f t="shared" si="0"/>
        <v>17778.009999999998</v>
      </c>
      <c r="L7" s="19">
        <f t="shared" si="0"/>
        <v>17778.009999999998</v>
      </c>
      <c r="M7" s="19">
        <f t="shared" si="0"/>
        <v>17778.009999999998</v>
      </c>
      <c r="N7" s="19">
        <f t="shared" si="0"/>
        <v>17778.009999999998</v>
      </c>
      <c r="O7" s="5">
        <f>SUM(C7:N7)</f>
        <v>213336.12000000002</v>
      </c>
    </row>
    <row r="8" spans="1:15" ht="15.75" x14ac:dyDescent="0.25">
      <c r="A8" s="6" t="s">
        <v>6</v>
      </c>
      <c r="B8" s="6"/>
      <c r="C8" s="6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>
        <f>SUM(O4:O7)</f>
        <v>371269.7</v>
      </c>
    </row>
    <row r="9" spans="1:15" ht="15.75" x14ac:dyDescent="0.2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5.7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5.75" x14ac:dyDescent="0.25">
      <c r="A11" s="22" t="s">
        <v>32</v>
      </c>
      <c r="B11" s="22"/>
      <c r="C11" s="22" t="s">
        <v>31</v>
      </c>
      <c r="D11" s="22" t="s">
        <v>30</v>
      </c>
      <c r="E11" s="22" t="s">
        <v>29</v>
      </c>
      <c r="F11" s="22" t="s">
        <v>28</v>
      </c>
      <c r="G11" s="7" t="s">
        <v>27</v>
      </c>
      <c r="H11" s="7" t="s">
        <v>26</v>
      </c>
      <c r="I11" s="7" t="s">
        <v>25</v>
      </c>
      <c r="J11" s="7" t="s">
        <v>24</v>
      </c>
      <c r="K11" s="7" t="s">
        <v>23</v>
      </c>
      <c r="L11" s="7" t="s">
        <v>22</v>
      </c>
      <c r="M11" s="7" t="s">
        <v>21</v>
      </c>
      <c r="N11" s="7" t="s">
        <v>20</v>
      </c>
      <c r="O11" s="21" t="s">
        <v>3</v>
      </c>
    </row>
    <row r="12" spans="1:15" ht="126" x14ac:dyDescent="0.25">
      <c r="A12" s="20" t="s">
        <v>19</v>
      </c>
      <c r="B12" s="9" t="s">
        <v>18</v>
      </c>
      <c r="C12" s="11">
        <v>15220</v>
      </c>
      <c r="D12" s="11">
        <v>15220</v>
      </c>
      <c r="E12" s="11">
        <v>15220</v>
      </c>
      <c r="F12" s="11">
        <v>15220</v>
      </c>
      <c r="G12" s="11">
        <v>15220</v>
      </c>
      <c r="H12" s="11">
        <v>15220</v>
      </c>
      <c r="I12" s="11">
        <v>15220</v>
      </c>
      <c r="J12" s="11">
        <v>15220</v>
      </c>
      <c r="K12" s="11">
        <v>15220</v>
      </c>
      <c r="L12" s="11">
        <v>15220</v>
      </c>
      <c r="M12" s="11">
        <v>15220</v>
      </c>
      <c r="N12" s="11">
        <v>15220</v>
      </c>
      <c r="O12" s="5">
        <f>SUM(C12:N12)</f>
        <v>182640</v>
      </c>
    </row>
    <row r="13" spans="1:15" ht="15.75" x14ac:dyDescent="0.25">
      <c r="A13" s="20" t="s">
        <v>17</v>
      </c>
      <c r="B13" s="9" t="s">
        <v>16</v>
      </c>
      <c r="C13" s="19">
        <v>2500</v>
      </c>
      <c r="D13" s="19"/>
      <c r="E13" s="19"/>
      <c r="F13" s="19"/>
      <c r="G13" s="17"/>
      <c r="H13" s="18"/>
      <c r="I13" s="17"/>
      <c r="J13" s="17"/>
      <c r="K13" s="16"/>
      <c r="L13" s="17"/>
      <c r="M13" s="16"/>
      <c r="N13" s="15"/>
      <c r="O13" s="5">
        <f>SUM(C13:N13)</f>
        <v>2500</v>
      </c>
    </row>
    <row r="14" spans="1:15" ht="27" customHeight="1" x14ac:dyDescent="0.25">
      <c r="A14" s="10" t="s">
        <v>15</v>
      </c>
      <c r="B14" s="9"/>
      <c r="C14" s="3">
        <f>C31*2.5/100</f>
        <v>1200.9389999999999</v>
      </c>
      <c r="D14" s="11">
        <f>C32*2.5/100</f>
        <v>1378.3107500000001</v>
      </c>
      <c r="E14" s="11">
        <f>C33*2.5/100</f>
        <v>1746.1794999999997</v>
      </c>
      <c r="F14" s="11">
        <f>C34*2.5/100</f>
        <v>1669.6582500000002</v>
      </c>
      <c r="G14" s="11">
        <f>C35*2.5/100</f>
        <v>1779.2080000000001</v>
      </c>
      <c r="H14" s="11">
        <f>C36*2.5/100</f>
        <v>1719.5317500000001</v>
      </c>
      <c r="I14" s="11">
        <f>C37*2.5/100</f>
        <v>1490.43325</v>
      </c>
      <c r="J14" s="11">
        <f>C38*2.5/100</f>
        <v>2210.8582500000002</v>
      </c>
      <c r="K14" s="11">
        <f>C39*2.5/100</f>
        <v>1637.22225</v>
      </c>
      <c r="L14" s="11">
        <f>C40*2.5/100</f>
        <v>1616.9604999999999</v>
      </c>
      <c r="M14" s="11">
        <f>C41*2.5/100</f>
        <v>1734.5435</v>
      </c>
      <c r="N14" s="11">
        <f>C42*2.5/100</f>
        <v>1617.6882500000002</v>
      </c>
      <c r="O14" s="5">
        <f>SUM(C14:N14)</f>
        <v>19801.53325</v>
      </c>
    </row>
    <row r="15" spans="1:15" ht="25.5" customHeight="1" x14ac:dyDescent="0.25">
      <c r="A15" s="13" t="s">
        <v>14</v>
      </c>
      <c r="C15" s="9"/>
      <c r="D15" s="9"/>
      <c r="E15" s="9"/>
      <c r="F15" s="9"/>
      <c r="G15" s="7"/>
      <c r="H15" s="7"/>
      <c r="I15" s="11"/>
      <c r="J15" s="11"/>
      <c r="K15" s="7"/>
      <c r="L15" s="7"/>
      <c r="M15" s="14"/>
      <c r="N15" s="11"/>
      <c r="O15" s="5">
        <v>100093.79</v>
      </c>
    </row>
    <row r="16" spans="1:15" ht="41.25" customHeight="1" x14ac:dyDescent="0.25">
      <c r="A16" s="13" t="s">
        <v>13</v>
      </c>
      <c r="B16" s="9" t="s">
        <v>12</v>
      </c>
      <c r="C16" s="9">
        <f t="shared" ref="C16:N16" si="1">74*4</f>
        <v>296</v>
      </c>
      <c r="D16" s="9">
        <f t="shared" si="1"/>
        <v>296</v>
      </c>
      <c r="E16" s="9">
        <f t="shared" si="1"/>
        <v>296</v>
      </c>
      <c r="F16" s="9">
        <f t="shared" si="1"/>
        <v>296</v>
      </c>
      <c r="G16" s="9">
        <f t="shared" si="1"/>
        <v>296</v>
      </c>
      <c r="H16" s="9">
        <f t="shared" si="1"/>
        <v>296</v>
      </c>
      <c r="I16" s="9">
        <f t="shared" si="1"/>
        <v>296</v>
      </c>
      <c r="J16" s="9">
        <f t="shared" si="1"/>
        <v>296</v>
      </c>
      <c r="K16" s="9">
        <f t="shared" si="1"/>
        <v>296</v>
      </c>
      <c r="L16" s="9">
        <f t="shared" si="1"/>
        <v>296</v>
      </c>
      <c r="M16" s="9">
        <f t="shared" si="1"/>
        <v>296</v>
      </c>
      <c r="N16" s="9">
        <f t="shared" si="1"/>
        <v>296</v>
      </c>
      <c r="O16" s="5">
        <f>SUM(C16:N16)</f>
        <v>3552</v>
      </c>
    </row>
    <row r="17" spans="1:15" ht="22.5" customHeight="1" x14ac:dyDescent="0.25">
      <c r="A17" s="10" t="s">
        <v>11</v>
      </c>
      <c r="B17" s="9"/>
      <c r="C17" s="9">
        <f t="shared" ref="C17:N17" si="2">4336.1*0.2</f>
        <v>867.22000000000014</v>
      </c>
      <c r="D17" s="9">
        <f t="shared" si="2"/>
        <v>867.22000000000014</v>
      </c>
      <c r="E17" s="9">
        <f t="shared" si="2"/>
        <v>867.22000000000014</v>
      </c>
      <c r="F17" s="9">
        <f t="shared" si="2"/>
        <v>867.22000000000014</v>
      </c>
      <c r="G17" s="9">
        <f t="shared" si="2"/>
        <v>867.22000000000014</v>
      </c>
      <c r="H17" s="9">
        <f t="shared" si="2"/>
        <v>867.22000000000014</v>
      </c>
      <c r="I17" s="9">
        <f t="shared" si="2"/>
        <v>867.22000000000014</v>
      </c>
      <c r="J17" s="9">
        <f t="shared" si="2"/>
        <v>867.22000000000014</v>
      </c>
      <c r="K17" s="9">
        <f t="shared" si="2"/>
        <v>867.22000000000014</v>
      </c>
      <c r="L17" s="9">
        <f t="shared" si="2"/>
        <v>867.22000000000014</v>
      </c>
      <c r="M17" s="9">
        <f t="shared" si="2"/>
        <v>867.22000000000014</v>
      </c>
      <c r="N17" s="9">
        <f t="shared" si="2"/>
        <v>867.22000000000014</v>
      </c>
      <c r="O17" s="5">
        <f>SUM(C17:N17)</f>
        <v>10406.64</v>
      </c>
    </row>
    <row r="18" spans="1:15" ht="46.5" customHeight="1" x14ac:dyDescent="0.25">
      <c r="A18" s="10" t="s">
        <v>10</v>
      </c>
      <c r="B18" s="9" t="s">
        <v>9</v>
      </c>
      <c r="C18" s="9"/>
      <c r="D18" s="9"/>
      <c r="E18" s="9"/>
      <c r="F18" s="9"/>
      <c r="G18" s="7"/>
      <c r="H18" s="8"/>
      <c r="I18" s="7"/>
      <c r="J18" s="12"/>
      <c r="K18" s="7">
        <v>183600</v>
      </c>
      <c r="L18" s="11"/>
      <c r="M18" s="11"/>
      <c r="N18" s="7"/>
      <c r="O18" s="5">
        <f>SUM(C18:N18)</f>
        <v>183600</v>
      </c>
    </row>
    <row r="19" spans="1:15" ht="47.25" x14ac:dyDescent="0.25">
      <c r="A19" s="10" t="s">
        <v>8</v>
      </c>
      <c r="B19" s="9" t="s">
        <v>7</v>
      </c>
      <c r="C19" s="9">
        <v>10710</v>
      </c>
      <c r="D19" s="9">
        <v>10710</v>
      </c>
      <c r="E19" s="9">
        <v>10710</v>
      </c>
      <c r="F19" s="9">
        <v>10710</v>
      </c>
      <c r="G19" s="7">
        <v>10710</v>
      </c>
      <c r="H19" s="8">
        <v>10710</v>
      </c>
      <c r="I19" s="7">
        <v>10710</v>
      </c>
      <c r="J19" s="7">
        <v>10710</v>
      </c>
      <c r="K19" s="7">
        <v>10710</v>
      </c>
      <c r="L19" s="7">
        <v>10710</v>
      </c>
      <c r="M19" s="7">
        <v>10710</v>
      </c>
      <c r="N19" s="7">
        <v>10710</v>
      </c>
      <c r="O19" s="5">
        <f>SUM(C19:N19)</f>
        <v>128520</v>
      </c>
    </row>
    <row r="20" spans="1:15" ht="15.75" x14ac:dyDescent="0.25">
      <c r="A20" s="6" t="s">
        <v>6</v>
      </c>
      <c r="B20" s="6"/>
      <c r="C20" s="6"/>
      <c r="D20" s="6"/>
      <c r="E20" s="6"/>
      <c r="F20" s="6"/>
      <c r="G20" s="5"/>
      <c r="H20" s="5"/>
      <c r="I20" s="5"/>
      <c r="J20" s="5"/>
      <c r="K20" s="5"/>
      <c r="L20" s="5"/>
      <c r="M20" s="5"/>
      <c r="N20" s="5"/>
      <c r="O20" s="5">
        <f>O8+O12+O13+O14+O15+O18+O19+O16+O17</f>
        <v>1002383.66325</v>
      </c>
    </row>
    <row r="23" spans="1:15" ht="15.75" x14ac:dyDescent="0.25">
      <c r="B23" s="4" t="s">
        <v>5</v>
      </c>
      <c r="C23" s="4" t="s">
        <v>4</v>
      </c>
    </row>
    <row r="24" spans="1:15" ht="15.75" x14ac:dyDescent="0.25">
      <c r="A24" t="s">
        <v>3</v>
      </c>
      <c r="B24" s="3">
        <v>804476.39</v>
      </c>
      <c r="C24" s="2">
        <v>792061.33</v>
      </c>
    </row>
    <row r="26" spans="1:15" x14ac:dyDescent="0.25">
      <c r="A26" t="s">
        <v>2</v>
      </c>
      <c r="B26" s="1"/>
      <c r="C26" s="1">
        <f>C24-O20</f>
        <v>-210322.33325000003</v>
      </c>
    </row>
    <row r="28" spans="1:15" x14ac:dyDescent="0.25">
      <c r="A28" t="s">
        <v>1</v>
      </c>
      <c r="B28">
        <v>4336.1000000000004</v>
      </c>
    </row>
    <row r="29" spans="1:15" x14ac:dyDescent="0.25">
      <c r="A29" t="s">
        <v>0</v>
      </c>
      <c r="B29">
        <v>74</v>
      </c>
    </row>
    <row r="31" spans="1:15" x14ac:dyDescent="0.25">
      <c r="A31">
        <v>1</v>
      </c>
      <c r="B31">
        <v>60555.519999999997</v>
      </c>
      <c r="C31">
        <v>48037.56</v>
      </c>
    </row>
    <row r="32" spans="1:15" x14ac:dyDescent="0.25">
      <c r="A32">
        <v>2</v>
      </c>
      <c r="B32">
        <v>71696.429999999993</v>
      </c>
      <c r="C32">
        <v>55132.43</v>
      </c>
    </row>
    <row r="33" spans="1:3" x14ac:dyDescent="0.25">
      <c r="A33">
        <v>3</v>
      </c>
      <c r="B33">
        <f>71696.43-29733.15</f>
        <v>41963.279999999992</v>
      </c>
      <c r="C33">
        <v>69847.179999999993</v>
      </c>
    </row>
    <row r="34" spans="1:3" x14ac:dyDescent="0.25">
      <c r="A34">
        <v>4</v>
      </c>
      <c r="B34">
        <v>65650.600000000006</v>
      </c>
      <c r="C34">
        <v>66786.33</v>
      </c>
    </row>
    <row r="35" spans="1:3" x14ac:dyDescent="0.25">
      <c r="A35">
        <v>5</v>
      </c>
      <c r="B35">
        <v>72066.37</v>
      </c>
      <c r="C35">
        <v>71168.320000000007</v>
      </c>
    </row>
    <row r="36" spans="1:3" x14ac:dyDescent="0.25">
      <c r="A36">
        <v>6</v>
      </c>
      <c r="B36">
        <v>72499.87</v>
      </c>
      <c r="C36">
        <v>68781.27</v>
      </c>
    </row>
    <row r="37" spans="1:3" x14ac:dyDescent="0.25">
      <c r="A37">
        <v>7</v>
      </c>
      <c r="B37">
        <v>70895.89</v>
      </c>
      <c r="C37">
        <v>59617.33</v>
      </c>
    </row>
    <row r="38" spans="1:3" x14ac:dyDescent="0.25">
      <c r="A38">
        <v>8</v>
      </c>
      <c r="B38">
        <v>69909.2</v>
      </c>
      <c r="C38">
        <v>88434.33</v>
      </c>
    </row>
    <row r="39" spans="1:3" x14ac:dyDescent="0.25">
      <c r="A39">
        <v>9</v>
      </c>
      <c r="B39">
        <v>69779.199999999997</v>
      </c>
      <c r="C39">
        <v>65488.89</v>
      </c>
    </row>
    <row r="40" spans="1:3" x14ac:dyDescent="0.25">
      <c r="A40">
        <v>10</v>
      </c>
      <c r="B40">
        <f>69777.61-2.8</f>
        <v>69774.81</v>
      </c>
      <c r="C40">
        <v>64678.42</v>
      </c>
    </row>
    <row r="41" spans="1:3" x14ac:dyDescent="0.25">
      <c r="A41">
        <v>11</v>
      </c>
      <c r="B41">
        <v>69777.61</v>
      </c>
      <c r="C41">
        <v>69381.740000000005</v>
      </c>
    </row>
    <row r="42" spans="1:3" x14ac:dyDescent="0.25">
      <c r="A42">
        <v>12</v>
      </c>
      <c r="B42">
        <v>69907.61</v>
      </c>
      <c r="C42">
        <v>64707.53</v>
      </c>
    </row>
    <row r="43" spans="1:3" x14ac:dyDescent="0.25">
      <c r="B43">
        <f>SUM(B31:B42)</f>
        <v>804476.3899999999</v>
      </c>
      <c r="C43">
        <f>SUM(C31:C42)</f>
        <v>792061.33000000007</v>
      </c>
    </row>
  </sheetData>
  <mergeCells count="3">
    <mergeCell ref="A1:O1"/>
    <mergeCell ref="B4:B5"/>
    <mergeCell ref="A9:O9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3-20а</vt:lpstr>
      <vt:lpstr>'3-20а'!Область_печати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Пользователь1</cp:lastModifiedBy>
  <dcterms:created xsi:type="dcterms:W3CDTF">2019-04-16T03:57:04Z</dcterms:created>
  <dcterms:modified xsi:type="dcterms:W3CDTF">2021-02-26T06:28:54Z</dcterms:modified>
</cp:coreProperties>
</file>